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XTENSION\Irrigation\"/>
    </mc:Choice>
  </mc:AlternateContent>
  <bookViews>
    <workbookView xWindow="0" yWindow="0" windowWidth="28800" windowHeight="12480"/>
  </bookViews>
  <sheets>
    <sheet name="Application 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R14" i="1"/>
  <c r="O10" i="1"/>
  <c r="Q39" i="1" l="1"/>
  <c r="P39" i="1"/>
  <c r="O39" i="1"/>
  <c r="O33" i="1"/>
  <c r="P33" i="1"/>
  <c r="Q33" i="1"/>
  <c r="R10" i="1"/>
  <c r="B24" i="1" l="1"/>
  <c r="O27" i="1" l="1"/>
  <c r="O23" i="1"/>
  <c r="O19" i="1"/>
  <c r="O14" i="1"/>
  <c r="H40" i="1" l="1"/>
  <c r="H25" i="1"/>
  <c r="H26" i="1" s="1"/>
  <c r="B40" i="1"/>
  <c r="B41" i="1" s="1"/>
  <c r="B25" i="1"/>
  <c r="H41" i="1" l="1"/>
</calcChain>
</file>

<file path=xl/sharedStrings.xml><?xml version="1.0" encoding="utf-8"?>
<sst xmlns="http://schemas.openxmlformats.org/spreadsheetml/2006/main" count="107" uniqueCount="60">
  <si>
    <t xml:space="preserve"> </t>
  </si>
  <si>
    <t>IRRIGATION APPLICATION CALCULATOR</t>
  </si>
  <si>
    <t>Results will be displayed in GREEN cells</t>
  </si>
  <si>
    <t>If you know your pump flow rate and area irrigated, use this calculator</t>
  </si>
  <si>
    <t>Pump flow rate</t>
  </si>
  <si>
    <t>Area irrigated</t>
  </si>
  <si>
    <t>ha</t>
  </si>
  <si>
    <t>L/s</t>
  </si>
  <si>
    <t>Time to complete irrigation set</t>
  </si>
  <si>
    <t>hours</t>
  </si>
  <si>
    <t>Water applied/ha</t>
  </si>
  <si>
    <t>ML/ha</t>
  </si>
  <si>
    <t>mm/ha</t>
  </si>
  <si>
    <t>If you know your pump flow rate, but not the area irrigated, use this calculator</t>
  </si>
  <si>
    <t>Number of cups/set</t>
  </si>
  <si>
    <t>Row spacing</t>
  </si>
  <si>
    <t>m</t>
  </si>
  <si>
    <t>Row length</t>
  </si>
  <si>
    <t>If you know your cup flow rate and area irrigated, use this calculator</t>
  </si>
  <si>
    <t>If you know your cup flow rate, but not the area irrigated, use this calculator</t>
  </si>
  <si>
    <t>Cup flow rate</t>
  </si>
  <si>
    <t>Enter your information in the YELLOW cells</t>
  </si>
  <si>
    <t>This calculator will help you determine how much water is being applied at each irrigaton using either pump or cup flow rates</t>
  </si>
  <si>
    <t xml:space="preserve">Gallons per hour  </t>
  </si>
  <si>
    <t>Feet and inches to metres</t>
  </si>
  <si>
    <t xml:space="preserve">Feet  </t>
  </si>
  <si>
    <t>Inches</t>
  </si>
  <si>
    <t>Metres</t>
  </si>
  <si>
    <t>Acres to hectares</t>
  </si>
  <si>
    <t xml:space="preserve">Acres  </t>
  </si>
  <si>
    <t>Hectares</t>
  </si>
  <si>
    <t>Chains to metres</t>
  </si>
  <si>
    <t xml:space="preserve">Chains  </t>
  </si>
  <si>
    <t>Gallons/hour to litres/second</t>
  </si>
  <si>
    <t>The cup flow rate can be determined using a bucket and stopwatch. Time how long it takes to fill the bucket. Take a couple of readings per row over a number of rows and average the result to get a cup flow rate in L/s</t>
  </si>
  <si>
    <t>Enter measurement in YELLOW cells</t>
  </si>
  <si>
    <t>Conversion will show in GREEN cells</t>
  </si>
  <si>
    <t>Megalitres/day to litres/second</t>
  </si>
  <si>
    <t xml:space="preserve">Megalitres/day  </t>
  </si>
  <si>
    <t>Litres/second</t>
  </si>
  <si>
    <t>Pump ID:</t>
  </si>
  <si>
    <t>Farm &amp; Block Number:</t>
  </si>
  <si>
    <t>Click here for conversions</t>
  </si>
  <si>
    <t>To convert measurements</t>
  </si>
  <si>
    <t>EC Reading:</t>
  </si>
  <si>
    <t>dS/m</t>
  </si>
  <si>
    <t>mS/cm</t>
  </si>
  <si>
    <t>µS/cm</t>
  </si>
  <si>
    <t>grains per gallon</t>
  </si>
  <si>
    <t>Your EC reading</t>
  </si>
  <si>
    <t xml:space="preserve">mS/cm, µS/cm or grains/gallon to dS/m </t>
  </si>
  <si>
    <t>Date:</t>
  </si>
  <si>
    <r>
      <t>(enter as 5 feet 2 inches,</t>
    </r>
    <r>
      <rPr>
        <b/>
        <sz val="12"/>
        <color theme="1"/>
        <rFont val="Arial"/>
        <family val="2"/>
      </rPr>
      <t xml:space="preserve"> or </t>
    </r>
    <r>
      <rPr>
        <sz val="12"/>
        <color theme="1"/>
        <rFont val="Arial"/>
        <family val="2"/>
      </rPr>
      <t>62 inches)</t>
    </r>
  </si>
  <si>
    <t>Litres/second to gallons/hour</t>
  </si>
  <si>
    <t>Litres/second to megalitres/day</t>
  </si>
  <si>
    <t>dS/m, mS/cm or µS/cm to grains per gallon</t>
  </si>
  <si>
    <t>Grains per gallon</t>
  </si>
  <si>
    <t>Hectares to acres</t>
  </si>
  <si>
    <t xml:space="preserve">Hectares  </t>
  </si>
  <si>
    <t>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</si>
</sst>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\-0.00;;@"/>
    <numFmt numFmtId="165" formatCode="0;\-0;;@"/>
    <numFmt numFmtId="169" formatCode="0.0;\-0.0;;@"/>
  </numFmts>
  <fonts count="8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4"/>
      <color rgb="FFFF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2" fillId="0" borderId="1" xfId="0" applyFont="1" applyBorder="1" applyProtection="1"/>
    <xf numFmtId="0" fontId="2" fillId="2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wrapText="1"/>
    </xf>
    <xf numFmtId="0" fontId="2" fillId="0" borderId="6" xfId="0" applyFont="1" applyBorder="1" applyProtection="1"/>
    <xf numFmtId="165" fontId="2" fillId="0" borderId="7" xfId="0" applyNumberFormat="1" applyFont="1" applyFill="1" applyBorder="1" applyProtection="1"/>
    <xf numFmtId="0" fontId="2" fillId="0" borderId="7" xfId="0" applyFont="1" applyBorder="1" applyProtection="1"/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2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5" fontId="2" fillId="0" borderId="4" xfId="0" applyNumberFormat="1" applyFont="1" applyFill="1" applyBorder="1" applyProtection="1">
      <protection locked="0"/>
    </xf>
    <xf numFmtId="165" fontId="2" fillId="2" borderId="0" xfId="0" applyNumberFormat="1" applyFont="1" applyFill="1" applyBorder="1" applyProtection="1">
      <protection locked="0"/>
    </xf>
    <xf numFmtId="0" fontId="3" fillId="0" borderId="1" xfId="0" applyFont="1" applyBorder="1" applyProtection="1"/>
    <xf numFmtId="0" fontId="2" fillId="0" borderId="2" xfId="0" applyFont="1" applyBorder="1" applyProtection="1"/>
    <xf numFmtId="0" fontId="2" fillId="0" borderId="8" xfId="0" applyFont="1" applyBorder="1" applyProtection="1"/>
    <xf numFmtId="165" fontId="2" fillId="0" borderId="0" xfId="0" applyNumberFormat="1" applyFont="1" applyFill="1" applyProtection="1"/>
    <xf numFmtId="165" fontId="2" fillId="3" borderId="0" xfId="0" applyNumberFormat="1" applyFont="1" applyFill="1" applyProtection="1">
      <protection hidden="1"/>
    </xf>
    <xf numFmtId="165" fontId="2" fillId="2" borderId="0" xfId="0" applyNumberFormat="1" applyFont="1" applyFill="1" applyProtection="1">
      <protection locked="0"/>
    </xf>
    <xf numFmtId="164" fontId="2" fillId="3" borderId="0" xfId="0" applyNumberFormat="1" applyFont="1" applyFill="1" applyBorder="1" applyProtection="1">
      <protection hidden="1"/>
    </xf>
    <xf numFmtId="165" fontId="2" fillId="3" borderId="0" xfId="0" applyNumberFormat="1" applyFont="1" applyFill="1" applyBorder="1" applyProtection="1">
      <protection hidden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164" fontId="2" fillId="3" borderId="0" xfId="0" applyNumberFormat="1" applyFont="1" applyFill="1" applyProtection="1">
      <protection hidden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6" fillId="0" borderId="0" xfId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left" wrapText="1"/>
      <protection locked="0"/>
    </xf>
    <xf numFmtId="14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169" fontId="2" fillId="3" borderId="0" xfId="0" applyNumberFormat="1" applyFont="1" applyFill="1" applyProtection="1">
      <protection hidden="1"/>
    </xf>
    <xf numFmtId="169" fontId="2" fillId="3" borderId="0" xfId="0" applyNumberFormat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="70" zoomScaleNormal="70" workbookViewId="0">
      <selection activeCell="R11" sqref="R11"/>
    </sheetView>
  </sheetViews>
  <sheetFormatPr defaultColWidth="9.140625" defaultRowHeight="15" x14ac:dyDescent="0.2"/>
  <cols>
    <col min="1" max="1" width="33.28515625" style="12" customWidth="1"/>
    <col min="2" max="2" width="10.7109375" style="12" customWidth="1"/>
    <col min="3" max="6" width="9.140625" style="12"/>
    <col min="7" max="7" width="33.28515625" style="12" customWidth="1"/>
    <col min="8" max="8" width="10.7109375" style="12" customWidth="1"/>
    <col min="9" max="12" width="9.140625" style="12"/>
    <col min="13" max="13" width="7.85546875" style="12" customWidth="1"/>
    <col min="14" max="14" width="21" style="12" customWidth="1"/>
    <col min="15" max="15" width="10.42578125" style="12" customWidth="1"/>
    <col min="16" max="16" width="9.140625" style="12"/>
    <col min="17" max="17" width="18.42578125" style="12" customWidth="1"/>
    <col min="18" max="18" width="17" style="12" customWidth="1"/>
    <col min="19" max="19" width="18.5703125" style="12" customWidth="1"/>
    <col min="20" max="16384" width="9.140625" style="12"/>
  </cols>
  <sheetData>
    <row r="1" spans="1:18" ht="15.75" x14ac:dyDescent="0.25">
      <c r="A1" s="48" t="s">
        <v>1</v>
      </c>
      <c r="B1" s="48"/>
      <c r="C1" s="48"/>
      <c r="D1" s="48"/>
      <c r="E1" s="48"/>
      <c r="F1" s="48"/>
      <c r="G1" s="1"/>
      <c r="H1" s="1" t="s">
        <v>0</v>
      </c>
      <c r="I1" s="1"/>
      <c r="J1" s="1"/>
      <c r="K1" s="1"/>
      <c r="L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8" ht="32.1" customHeight="1" x14ac:dyDescent="0.25">
      <c r="A3" s="47" t="s">
        <v>22</v>
      </c>
      <c r="B3" s="47"/>
      <c r="C3" s="47"/>
      <c r="D3" s="47"/>
      <c r="E3" s="47"/>
      <c r="F3" s="47"/>
      <c r="G3" s="47" t="s">
        <v>21</v>
      </c>
      <c r="H3" s="47"/>
      <c r="I3" s="47"/>
      <c r="J3" s="47"/>
      <c r="K3" s="47"/>
      <c r="L3" s="47"/>
      <c r="N3" s="2" t="s">
        <v>43</v>
      </c>
    </row>
    <row r="4" spans="1:18" ht="15.95" customHeight="1" x14ac:dyDescent="0.2">
      <c r="A4" s="7"/>
      <c r="B4" s="7"/>
      <c r="C4" s="7"/>
      <c r="D4" s="7"/>
      <c r="E4" s="1"/>
      <c r="F4" s="1"/>
      <c r="G4" s="47" t="s">
        <v>2</v>
      </c>
      <c r="H4" s="47"/>
      <c r="I4" s="47"/>
      <c r="J4" s="47"/>
      <c r="K4" s="47"/>
      <c r="L4" s="47"/>
      <c r="N4" s="1"/>
    </row>
    <row r="5" spans="1:18" ht="15.95" customHeight="1" x14ac:dyDescent="0.2">
      <c r="A5" s="47" t="s">
        <v>21</v>
      </c>
      <c r="B5" s="47"/>
      <c r="C5" s="47"/>
      <c r="D5" s="47"/>
      <c r="E5" s="47"/>
      <c r="F5" s="47"/>
      <c r="G5" s="37"/>
      <c r="H5" s="37"/>
      <c r="I5" s="37"/>
      <c r="J5" s="37"/>
      <c r="K5" s="37"/>
      <c r="L5" s="37"/>
      <c r="N5" s="1" t="s">
        <v>35</v>
      </c>
    </row>
    <row r="6" spans="1:18" ht="15.95" customHeight="1" x14ac:dyDescent="0.2">
      <c r="A6" s="47" t="s">
        <v>2</v>
      </c>
      <c r="B6" s="47"/>
      <c r="C6" s="47"/>
      <c r="D6" s="47"/>
      <c r="E6" s="47"/>
      <c r="F6" s="47"/>
      <c r="G6" s="47" t="s">
        <v>34</v>
      </c>
      <c r="H6" s="47"/>
      <c r="I6" s="47"/>
      <c r="J6" s="47"/>
      <c r="K6" s="47"/>
      <c r="L6" s="47"/>
      <c r="N6" s="1" t="s">
        <v>36</v>
      </c>
    </row>
    <row r="7" spans="1:18" ht="15.95" customHeight="1" x14ac:dyDescent="0.2">
      <c r="A7" s="7"/>
      <c r="B7" s="7"/>
      <c r="C7" s="7"/>
      <c r="D7" s="7"/>
      <c r="E7" s="1"/>
      <c r="F7" s="1"/>
      <c r="G7" s="47"/>
      <c r="H7" s="47"/>
      <c r="I7" s="47"/>
      <c r="J7" s="47"/>
      <c r="K7" s="47"/>
      <c r="L7" s="47"/>
      <c r="N7" s="1"/>
    </row>
    <row r="8" spans="1:18" ht="15.95" customHeight="1" x14ac:dyDescent="0.25">
      <c r="A8" s="49" t="s">
        <v>42</v>
      </c>
      <c r="B8" s="49"/>
      <c r="C8" s="49"/>
      <c r="D8" s="49"/>
      <c r="E8" s="49"/>
      <c r="F8" s="49"/>
      <c r="G8" s="47"/>
      <c r="H8" s="47"/>
      <c r="I8" s="47"/>
      <c r="J8" s="47"/>
      <c r="K8" s="47"/>
      <c r="L8" s="47"/>
      <c r="N8" s="13" t="s">
        <v>33</v>
      </c>
      <c r="Q8" s="51" t="s">
        <v>53</v>
      </c>
      <c r="R8" s="51"/>
    </row>
    <row r="9" spans="1:18" ht="15.75" customHeight="1" x14ac:dyDescent="0.2">
      <c r="A9" s="33"/>
      <c r="B9" s="35"/>
      <c r="C9" s="33"/>
      <c r="D9" s="33"/>
      <c r="E9" s="33"/>
      <c r="F9" s="33"/>
      <c r="G9" s="1"/>
      <c r="H9" s="1"/>
      <c r="I9" s="1"/>
      <c r="J9" s="1"/>
      <c r="K9" s="1"/>
      <c r="L9" s="1"/>
      <c r="N9" s="1" t="s">
        <v>23</v>
      </c>
      <c r="O9" s="14"/>
      <c r="Q9" s="1" t="s">
        <v>39</v>
      </c>
      <c r="R9" s="14"/>
    </row>
    <row r="10" spans="1:18" ht="15.75" customHeight="1" x14ac:dyDescent="0.2">
      <c r="A10" s="37" t="s">
        <v>51</v>
      </c>
      <c r="B10" s="56"/>
      <c r="C10" s="57"/>
      <c r="D10" s="57"/>
      <c r="E10" s="57"/>
      <c r="F10" s="37"/>
      <c r="G10" s="37" t="s">
        <v>51</v>
      </c>
      <c r="H10" s="56"/>
      <c r="I10" s="56"/>
      <c r="J10" s="56"/>
      <c r="K10" s="56"/>
      <c r="L10" s="1"/>
      <c r="N10" s="1" t="s">
        <v>39</v>
      </c>
      <c r="O10" s="58">
        <f>(O9/10000)*12.628</f>
        <v>0</v>
      </c>
      <c r="Q10" s="12" t="s">
        <v>23</v>
      </c>
      <c r="R10" s="29">
        <f>R9*791.89</f>
        <v>0</v>
      </c>
    </row>
    <row r="11" spans="1:18" ht="15.95" customHeight="1" x14ac:dyDescent="0.2">
      <c r="A11" s="34" t="s">
        <v>41</v>
      </c>
      <c r="B11" s="55"/>
      <c r="C11" s="55"/>
      <c r="D11" s="55"/>
      <c r="E11" s="55"/>
      <c r="F11" s="33"/>
      <c r="G11" s="34" t="s">
        <v>41</v>
      </c>
      <c r="H11" s="55"/>
      <c r="I11" s="55"/>
      <c r="J11" s="55"/>
      <c r="K11" s="55"/>
      <c r="L11" s="1"/>
    </row>
    <row r="12" spans="1:18" ht="15.95" customHeight="1" x14ac:dyDescent="0.25">
      <c r="A12" s="34" t="s">
        <v>40</v>
      </c>
      <c r="B12" s="46"/>
      <c r="C12" s="46"/>
      <c r="D12" s="46"/>
      <c r="E12" s="46"/>
      <c r="F12" s="33"/>
      <c r="G12" s="34" t="s">
        <v>40</v>
      </c>
      <c r="H12" s="46"/>
      <c r="I12" s="46"/>
      <c r="J12" s="46"/>
      <c r="K12" s="46"/>
      <c r="L12" s="1"/>
      <c r="N12" s="13" t="s">
        <v>37</v>
      </c>
      <c r="O12" s="28"/>
      <c r="Q12" s="41" t="s">
        <v>54</v>
      </c>
    </row>
    <row r="13" spans="1:18" ht="15.95" customHeight="1" x14ac:dyDescent="0.2">
      <c r="A13" s="34" t="s">
        <v>44</v>
      </c>
      <c r="B13" s="46"/>
      <c r="C13" s="46"/>
      <c r="D13" s="46"/>
      <c r="E13" s="45" t="s">
        <v>45</v>
      </c>
      <c r="F13" s="37"/>
      <c r="G13" s="34" t="s">
        <v>44</v>
      </c>
      <c r="H13" s="46"/>
      <c r="I13" s="46"/>
      <c r="J13" s="46"/>
      <c r="K13" s="45" t="s">
        <v>45</v>
      </c>
      <c r="L13" s="1"/>
      <c r="N13" s="1" t="s">
        <v>38</v>
      </c>
      <c r="O13" s="30"/>
      <c r="Q13" s="1" t="s">
        <v>39</v>
      </c>
      <c r="R13" s="14"/>
    </row>
    <row r="14" spans="1:18" ht="15.95" customHeight="1" thickBot="1" x14ac:dyDescent="0.25">
      <c r="A14" s="8"/>
      <c r="B14" s="8"/>
      <c r="C14" s="8"/>
      <c r="D14" s="8"/>
      <c r="E14" s="8"/>
      <c r="F14" s="8"/>
      <c r="G14" s="1"/>
      <c r="H14" s="1"/>
      <c r="I14" s="1"/>
      <c r="J14" s="1"/>
      <c r="K14" s="1"/>
      <c r="L14" s="1"/>
      <c r="N14" s="1" t="s">
        <v>39</v>
      </c>
      <c r="O14" s="29">
        <f>O13*1000000/24/3600</f>
        <v>0</v>
      </c>
      <c r="Q14" s="1" t="s">
        <v>38</v>
      </c>
      <c r="R14" s="58">
        <f>R13*3600*24/1000000</f>
        <v>0</v>
      </c>
    </row>
    <row r="15" spans="1:18" x14ac:dyDescent="0.2">
      <c r="A15" s="16"/>
      <c r="B15" s="17"/>
      <c r="C15" s="17"/>
      <c r="D15" s="17"/>
      <c r="E15" s="17"/>
      <c r="F15" s="18"/>
      <c r="G15" s="16"/>
      <c r="H15" s="17"/>
      <c r="I15" s="17"/>
      <c r="J15" s="17"/>
      <c r="K15" s="17"/>
      <c r="L15" s="18"/>
    </row>
    <row r="16" spans="1:18" ht="15.75" x14ac:dyDescent="0.25">
      <c r="A16" s="25" t="s">
        <v>3</v>
      </c>
      <c r="B16" s="5"/>
      <c r="C16" s="5"/>
      <c r="D16" s="5"/>
      <c r="E16" s="5"/>
      <c r="F16" s="20"/>
      <c r="G16" s="19" t="s">
        <v>18</v>
      </c>
      <c r="H16" s="5"/>
      <c r="I16" s="5"/>
      <c r="J16" s="5"/>
      <c r="K16" s="5"/>
      <c r="L16" s="20"/>
      <c r="N16" s="13" t="s">
        <v>24</v>
      </c>
      <c r="P16" s="12" t="s">
        <v>52</v>
      </c>
    </row>
    <row r="17" spans="1:18" x14ac:dyDescent="0.2">
      <c r="A17" s="21"/>
      <c r="B17" s="5"/>
      <c r="C17" s="5"/>
      <c r="D17" s="5"/>
      <c r="E17" s="5"/>
      <c r="F17" s="20"/>
      <c r="G17" s="21"/>
      <c r="H17" s="5"/>
      <c r="I17" s="5"/>
      <c r="J17" s="5"/>
      <c r="K17" s="5"/>
      <c r="L17" s="20"/>
      <c r="N17" s="1" t="s">
        <v>25</v>
      </c>
      <c r="O17" s="14"/>
    </row>
    <row r="18" spans="1:18" x14ac:dyDescent="0.2">
      <c r="A18" s="3" t="s">
        <v>4</v>
      </c>
      <c r="B18" s="4"/>
      <c r="C18" s="6" t="s">
        <v>7</v>
      </c>
      <c r="D18" s="6"/>
      <c r="E18" s="6"/>
      <c r="F18" s="26"/>
      <c r="G18" s="3" t="s">
        <v>20</v>
      </c>
      <c r="H18" s="4"/>
      <c r="I18" s="6" t="s">
        <v>7</v>
      </c>
      <c r="J18" s="6"/>
      <c r="K18" s="6"/>
      <c r="L18" s="26"/>
      <c r="N18" s="1" t="s">
        <v>26</v>
      </c>
      <c r="O18" s="14"/>
    </row>
    <row r="19" spans="1:18" x14ac:dyDescent="0.2">
      <c r="A19" s="3"/>
      <c r="B19" s="5"/>
      <c r="C19" s="6"/>
      <c r="D19" s="6"/>
      <c r="E19" s="6"/>
      <c r="F19" s="26"/>
      <c r="G19" s="3" t="s">
        <v>14</v>
      </c>
      <c r="H19" s="4"/>
      <c r="I19" s="6"/>
      <c r="J19" s="6"/>
      <c r="K19" s="6"/>
      <c r="L19" s="26"/>
      <c r="N19" s="1" t="s">
        <v>27</v>
      </c>
      <c r="O19" s="36">
        <f>((O17*12)+O18)*0.0254</f>
        <v>0</v>
      </c>
    </row>
    <row r="20" spans="1:18" x14ac:dyDescent="0.2">
      <c r="A20" s="3" t="s">
        <v>5</v>
      </c>
      <c r="B20" s="4"/>
      <c r="C20" s="6" t="s">
        <v>6</v>
      </c>
      <c r="D20" s="6"/>
      <c r="E20" s="6"/>
      <c r="F20" s="26"/>
      <c r="G20" s="3"/>
      <c r="H20" s="5"/>
      <c r="I20" s="6"/>
      <c r="J20" s="6"/>
      <c r="K20" s="6"/>
      <c r="L20" s="26"/>
    </row>
    <row r="21" spans="1:18" ht="15.75" x14ac:dyDescent="0.25">
      <c r="A21" s="3"/>
      <c r="B21" s="5"/>
      <c r="C21" s="6"/>
      <c r="D21" s="6"/>
      <c r="E21" s="6"/>
      <c r="F21" s="26"/>
      <c r="G21" s="3" t="s">
        <v>5</v>
      </c>
      <c r="H21" s="4"/>
      <c r="I21" s="6" t="s">
        <v>6</v>
      </c>
      <c r="J21" s="6"/>
      <c r="K21" s="6"/>
      <c r="L21" s="26"/>
      <c r="N21" s="13" t="s">
        <v>28</v>
      </c>
      <c r="Q21" s="41" t="s">
        <v>57</v>
      </c>
    </row>
    <row r="22" spans="1:18" x14ac:dyDescent="0.2">
      <c r="A22" s="3" t="s">
        <v>8</v>
      </c>
      <c r="B22" s="4"/>
      <c r="C22" s="6" t="s">
        <v>9</v>
      </c>
      <c r="D22" s="6"/>
      <c r="E22" s="6"/>
      <c r="F22" s="26"/>
      <c r="G22" s="3"/>
      <c r="H22" s="5"/>
      <c r="I22" s="6"/>
      <c r="J22" s="6"/>
      <c r="K22" s="6"/>
      <c r="L22" s="26"/>
      <c r="N22" s="1" t="s">
        <v>29</v>
      </c>
      <c r="O22" s="14"/>
      <c r="Q22" s="12" t="s">
        <v>58</v>
      </c>
      <c r="R22" s="14"/>
    </row>
    <row r="23" spans="1:18" x14ac:dyDescent="0.2">
      <c r="A23" s="3"/>
      <c r="B23" s="5"/>
      <c r="C23" s="6"/>
      <c r="D23" s="6"/>
      <c r="E23" s="6"/>
      <c r="F23" s="26"/>
      <c r="G23" s="3" t="s">
        <v>8</v>
      </c>
      <c r="H23" s="4"/>
      <c r="I23" s="6" t="s">
        <v>9</v>
      </c>
      <c r="J23" s="6"/>
      <c r="K23" s="6"/>
      <c r="L23" s="26"/>
      <c r="N23" s="1" t="s">
        <v>30</v>
      </c>
      <c r="O23" s="58">
        <f>O22/2.471</f>
        <v>0</v>
      </c>
      <c r="Q23" s="12" t="s">
        <v>59</v>
      </c>
      <c r="R23" s="58">
        <f>R22*2.471</f>
        <v>0</v>
      </c>
    </row>
    <row r="24" spans="1:18" x14ac:dyDescent="0.2">
      <c r="A24" s="3" t="s">
        <v>10</v>
      </c>
      <c r="B24" s="31">
        <f>IFERROR((((B18*3600)*B22)/B20),0)/1000000</f>
        <v>0</v>
      </c>
      <c r="C24" s="6" t="s">
        <v>11</v>
      </c>
      <c r="D24" s="6"/>
      <c r="E24" s="6"/>
      <c r="F24" s="26"/>
      <c r="G24" s="3"/>
      <c r="H24" s="5"/>
      <c r="I24" s="6"/>
      <c r="J24" s="6"/>
      <c r="K24" s="6"/>
      <c r="L24" s="26"/>
    </row>
    <row r="25" spans="1:18" ht="15.75" x14ac:dyDescent="0.25">
      <c r="A25" s="3"/>
      <c r="B25" s="32">
        <f>B24*100</f>
        <v>0</v>
      </c>
      <c r="C25" s="6" t="s">
        <v>12</v>
      </c>
      <c r="D25" s="6"/>
      <c r="E25" s="6"/>
      <c r="F25" s="26"/>
      <c r="G25" s="3" t="s">
        <v>10</v>
      </c>
      <c r="H25" s="31">
        <f>IFERROR((H18*3600*H19*H23/H21/1000000),0)</f>
        <v>0</v>
      </c>
      <c r="I25" s="6" t="s">
        <v>11</v>
      </c>
      <c r="J25" s="6"/>
      <c r="K25" s="6"/>
      <c r="L25" s="26"/>
      <c r="N25" s="13" t="s">
        <v>31</v>
      </c>
    </row>
    <row r="26" spans="1:18" x14ac:dyDescent="0.2">
      <c r="A26" s="3"/>
      <c r="B26" s="6"/>
      <c r="C26" s="6"/>
      <c r="D26" s="6"/>
      <c r="E26" s="6"/>
      <c r="F26" s="26"/>
      <c r="G26" s="3"/>
      <c r="H26" s="32">
        <f>H25*100</f>
        <v>0</v>
      </c>
      <c r="I26" s="6" t="s">
        <v>12</v>
      </c>
      <c r="J26" s="6"/>
      <c r="K26" s="6"/>
      <c r="L26" s="26"/>
      <c r="N26" s="1" t="s">
        <v>32</v>
      </c>
      <c r="O26" s="14"/>
    </row>
    <row r="27" spans="1:18" ht="15.75" thickBot="1" x14ac:dyDescent="0.25">
      <c r="A27" s="9"/>
      <c r="B27" s="11"/>
      <c r="C27" s="11"/>
      <c r="D27" s="11"/>
      <c r="E27" s="11"/>
      <c r="F27" s="27"/>
      <c r="G27" s="9"/>
      <c r="H27" s="10"/>
      <c r="I27" s="11"/>
      <c r="J27" s="11"/>
      <c r="K27" s="11"/>
      <c r="L27" s="27"/>
      <c r="N27" s="1" t="s">
        <v>27</v>
      </c>
      <c r="O27" s="29">
        <f>O26*20.1168</f>
        <v>0</v>
      </c>
    </row>
    <row r="28" spans="1:18" ht="15.75" thickBot="1" x14ac:dyDescent="0.25">
      <c r="A28" s="5"/>
      <c r="B28" s="5"/>
      <c r="C28" s="5"/>
      <c r="D28" s="5"/>
      <c r="E28" s="5"/>
      <c r="G28" s="5"/>
      <c r="H28" s="22"/>
      <c r="I28" s="5"/>
      <c r="J28" s="5"/>
      <c r="K28" s="5"/>
      <c r="L28" s="5"/>
    </row>
    <row r="29" spans="1:18" x14ac:dyDescent="0.2">
      <c r="A29" s="16"/>
      <c r="B29" s="17"/>
      <c r="C29" s="17"/>
      <c r="D29" s="17"/>
      <c r="E29" s="17"/>
      <c r="F29" s="18"/>
      <c r="G29" s="16"/>
      <c r="H29" s="23"/>
      <c r="I29" s="17"/>
      <c r="J29" s="17"/>
      <c r="K29" s="17"/>
      <c r="L29" s="18"/>
    </row>
    <row r="30" spans="1:18" s="15" customFormat="1" ht="32.1" customHeight="1" x14ac:dyDescent="0.25">
      <c r="A30" s="52" t="s">
        <v>13</v>
      </c>
      <c r="B30" s="53"/>
      <c r="C30" s="53"/>
      <c r="D30" s="53"/>
      <c r="E30" s="53"/>
      <c r="F30" s="54"/>
      <c r="G30" s="52" t="s">
        <v>19</v>
      </c>
      <c r="H30" s="53"/>
      <c r="I30" s="53"/>
      <c r="J30" s="53"/>
      <c r="K30" s="53"/>
      <c r="L30" s="54"/>
      <c r="N30" s="41" t="s">
        <v>50</v>
      </c>
      <c r="O30" s="12"/>
      <c r="P30" s="12"/>
      <c r="Q30" s="12"/>
    </row>
    <row r="31" spans="1:18" x14ac:dyDescent="0.2">
      <c r="A31" s="21"/>
      <c r="B31" s="5"/>
      <c r="C31" s="5"/>
      <c r="D31" s="5"/>
      <c r="E31" s="5"/>
      <c r="F31" s="20"/>
      <c r="G31" s="21"/>
      <c r="H31" s="5"/>
      <c r="I31" s="5"/>
      <c r="J31" s="5"/>
      <c r="K31" s="5"/>
      <c r="L31" s="20"/>
      <c r="O31" s="38" t="s">
        <v>46</v>
      </c>
      <c r="P31" s="38" t="s">
        <v>47</v>
      </c>
      <c r="Q31" s="40" t="s">
        <v>48</v>
      </c>
    </row>
    <row r="32" spans="1:18" x14ac:dyDescent="0.2">
      <c r="A32" s="3" t="s">
        <v>4</v>
      </c>
      <c r="B32" s="4"/>
      <c r="C32" s="6" t="s">
        <v>7</v>
      </c>
      <c r="D32" s="6"/>
      <c r="E32" s="6"/>
      <c r="F32" s="26"/>
      <c r="G32" s="3" t="s">
        <v>20</v>
      </c>
      <c r="H32" s="4"/>
      <c r="I32" s="6" t="s">
        <v>7</v>
      </c>
      <c r="J32" s="6"/>
      <c r="K32" s="6"/>
      <c r="L32" s="26"/>
      <c r="N32" s="12" t="s">
        <v>49</v>
      </c>
      <c r="O32" s="44"/>
      <c r="P32" s="44"/>
      <c r="Q32" s="44"/>
    </row>
    <row r="33" spans="1:18" x14ac:dyDescent="0.2">
      <c r="A33" s="3"/>
      <c r="B33" s="5"/>
      <c r="C33" s="6"/>
      <c r="D33" s="6"/>
      <c r="E33" s="6"/>
      <c r="F33" s="26"/>
      <c r="G33" s="3"/>
      <c r="H33" s="5"/>
      <c r="I33" s="6"/>
      <c r="J33" s="6"/>
      <c r="K33" s="6"/>
      <c r="L33" s="26"/>
      <c r="N33" s="39" t="s">
        <v>45</v>
      </c>
      <c r="O33" s="59">
        <f>O32</f>
        <v>0</v>
      </c>
      <c r="P33" s="59">
        <f>P32/1000</f>
        <v>0</v>
      </c>
      <c r="Q33" s="59">
        <f>Q32/40</f>
        <v>0</v>
      </c>
    </row>
    <row r="34" spans="1:18" x14ac:dyDescent="0.2">
      <c r="A34" s="3" t="s">
        <v>14</v>
      </c>
      <c r="B34" s="4"/>
      <c r="C34" s="6"/>
      <c r="D34" s="6"/>
      <c r="E34" s="6"/>
      <c r="F34" s="26"/>
      <c r="G34" s="3" t="s">
        <v>14</v>
      </c>
      <c r="H34" s="24"/>
      <c r="I34" s="6"/>
      <c r="J34" s="6"/>
      <c r="K34" s="6"/>
      <c r="L34" s="26"/>
      <c r="R34" s="5"/>
    </row>
    <row r="35" spans="1:18" x14ac:dyDescent="0.2">
      <c r="A35" s="3" t="s">
        <v>15</v>
      </c>
      <c r="B35" s="4"/>
      <c r="C35" s="6" t="s">
        <v>16</v>
      </c>
      <c r="D35" s="6"/>
      <c r="E35" s="6"/>
      <c r="F35" s="26"/>
      <c r="G35" s="3" t="s">
        <v>15</v>
      </c>
      <c r="H35" s="4"/>
      <c r="I35" s="6" t="s">
        <v>16</v>
      </c>
      <c r="J35" s="6"/>
      <c r="K35" s="6"/>
      <c r="L35" s="26"/>
      <c r="R35" s="42"/>
    </row>
    <row r="36" spans="1:18" ht="15.75" x14ac:dyDescent="0.25">
      <c r="A36" s="3" t="s">
        <v>17</v>
      </c>
      <c r="B36" s="4"/>
      <c r="C36" s="6" t="s">
        <v>16</v>
      </c>
      <c r="D36" s="6"/>
      <c r="E36" s="6"/>
      <c r="F36" s="26"/>
      <c r="G36" s="3" t="s">
        <v>17</v>
      </c>
      <c r="H36" s="4"/>
      <c r="I36" s="6" t="s">
        <v>16</v>
      </c>
      <c r="J36" s="6"/>
      <c r="K36" s="6"/>
      <c r="L36" s="26"/>
      <c r="N36" s="50" t="s">
        <v>55</v>
      </c>
      <c r="O36" s="50"/>
      <c r="P36" s="50"/>
      <c r="Q36" s="50"/>
      <c r="R36" s="43"/>
    </row>
    <row r="37" spans="1:18" x14ac:dyDescent="0.2">
      <c r="A37" s="3"/>
      <c r="B37" s="5"/>
      <c r="C37" s="6"/>
      <c r="D37" s="6"/>
      <c r="E37" s="6"/>
      <c r="F37" s="26"/>
      <c r="G37" s="3"/>
      <c r="H37" s="5"/>
      <c r="I37" s="6"/>
      <c r="J37" s="6"/>
      <c r="K37" s="6"/>
      <c r="L37" s="26"/>
      <c r="O37" s="39" t="s">
        <v>45</v>
      </c>
      <c r="P37" s="38" t="s">
        <v>46</v>
      </c>
      <c r="Q37" s="38" t="s">
        <v>47</v>
      </c>
    </row>
    <row r="38" spans="1:18" x14ac:dyDescent="0.2">
      <c r="A38" s="3" t="s">
        <v>8</v>
      </c>
      <c r="B38" s="4"/>
      <c r="C38" s="6" t="s">
        <v>9</v>
      </c>
      <c r="D38" s="6"/>
      <c r="E38" s="6"/>
      <c r="F38" s="26"/>
      <c r="G38" s="3" t="s">
        <v>8</v>
      </c>
      <c r="H38" s="4"/>
      <c r="I38" s="6" t="s">
        <v>9</v>
      </c>
      <c r="J38" s="6"/>
      <c r="K38" s="6"/>
      <c r="L38" s="26"/>
      <c r="N38" s="12" t="s">
        <v>49</v>
      </c>
      <c r="O38" s="14"/>
      <c r="P38" s="14"/>
      <c r="Q38" s="14"/>
    </row>
    <row r="39" spans="1:18" x14ac:dyDescent="0.2">
      <c r="A39" s="3"/>
      <c r="B39" s="5"/>
      <c r="C39" s="6"/>
      <c r="D39" s="6"/>
      <c r="E39" s="6"/>
      <c r="F39" s="26"/>
      <c r="G39" s="3"/>
      <c r="H39" s="5"/>
      <c r="I39" s="6"/>
      <c r="J39" s="6"/>
      <c r="K39" s="6"/>
      <c r="L39" s="26"/>
      <c r="N39" s="39" t="s">
        <v>56</v>
      </c>
      <c r="O39" s="29">
        <f>O38*40</f>
        <v>0</v>
      </c>
      <c r="P39" s="29">
        <f>P38*40</f>
        <v>0</v>
      </c>
      <c r="Q39" s="29">
        <f>Q38/1000*40</f>
        <v>0</v>
      </c>
    </row>
    <row r="40" spans="1:18" x14ac:dyDescent="0.2">
      <c r="A40" s="3" t="s">
        <v>10</v>
      </c>
      <c r="B40" s="31">
        <f>IFERROR((((B32*3600)*B38)/(B34*B35*B36/10000)),0)/1000000</f>
        <v>0</v>
      </c>
      <c r="C40" s="6" t="s">
        <v>11</v>
      </c>
      <c r="D40" s="6"/>
      <c r="E40" s="6"/>
      <c r="F40" s="26"/>
      <c r="G40" s="3" t="s">
        <v>10</v>
      </c>
      <c r="H40" s="31">
        <f>IFERROR((((H32*3600)*H34*H38)/(H34*H35*H36/10000)),0)/1000000</f>
        <v>0</v>
      </c>
      <c r="I40" s="6" t="s">
        <v>11</v>
      </c>
      <c r="J40" s="6"/>
      <c r="K40" s="6"/>
      <c r="L40" s="26"/>
    </row>
    <row r="41" spans="1:18" x14ac:dyDescent="0.2">
      <c r="A41" s="3"/>
      <c r="B41" s="32">
        <f>B40*100</f>
        <v>0</v>
      </c>
      <c r="C41" s="6" t="s">
        <v>12</v>
      </c>
      <c r="D41" s="6"/>
      <c r="E41" s="6"/>
      <c r="F41" s="26"/>
      <c r="G41" s="3"/>
      <c r="H41" s="32">
        <f>H40*100</f>
        <v>0</v>
      </c>
      <c r="I41" s="6" t="s">
        <v>12</v>
      </c>
      <c r="J41" s="6"/>
      <c r="K41" s="6"/>
      <c r="L41" s="26"/>
    </row>
    <row r="42" spans="1:18" ht="15.75" thickBot="1" x14ac:dyDescent="0.25">
      <c r="A42" s="9"/>
      <c r="B42" s="11"/>
      <c r="C42" s="11"/>
      <c r="D42" s="11"/>
      <c r="E42" s="11"/>
      <c r="F42" s="27"/>
      <c r="G42" s="9"/>
      <c r="H42" s="11"/>
      <c r="I42" s="11"/>
      <c r="J42" s="11"/>
      <c r="K42" s="11"/>
      <c r="L42" s="27"/>
    </row>
  </sheetData>
  <sheetProtection algorithmName="SHA-512" hashValue="P5xQ7SLrj0/aGvavAApW4ezgd0ZpxOLHkhmbt4jiFoAbQAkL2B97Yl+cI1dfqfGum9NwZEjxBbl+uroi1wZvEQ==" saltValue="74bvhj1OeZAjL1tkgDOZVw==" spinCount="100000" sheet="1" objects="1" scenarios="1"/>
  <mergeCells count="20">
    <mergeCell ref="N36:Q36"/>
    <mergeCell ref="Q8:R8"/>
    <mergeCell ref="A30:F30"/>
    <mergeCell ref="G30:L30"/>
    <mergeCell ref="A3:F3"/>
    <mergeCell ref="A5:F5"/>
    <mergeCell ref="A6:F6"/>
    <mergeCell ref="B11:E11"/>
    <mergeCell ref="B12:E12"/>
    <mergeCell ref="H11:K11"/>
    <mergeCell ref="H12:K12"/>
    <mergeCell ref="H10:K10"/>
    <mergeCell ref="B10:E10"/>
    <mergeCell ref="B13:D13"/>
    <mergeCell ref="H13:J13"/>
    <mergeCell ref="G6:L8"/>
    <mergeCell ref="G3:L3"/>
    <mergeCell ref="G4:L4"/>
    <mergeCell ref="A1:F1"/>
    <mergeCell ref="A8:F8"/>
  </mergeCells>
  <hyperlinks>
    <hyperlink ref="A8:F8" location="'Application calculator'!N3" display="Click here for conversions"/>
  </hyperlinks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Davis</dc:creator>
  <cp:lastModifiedBy>Marian Davis</cp:lastModifiedBy>
  <cp:lastPrinted>2016-06-27T04:57:39Z</cp:lastPrinted>
  <dcterms:created xsi:type="dcterms:W3CDTF">2015-08-11T21:42:24Z</dcterms:created>
  <dcterms:modified xsi:type="dcterms:W3CDTF">2016-07-11T00:30:26Z</dcterms:modified>
</cp:coreProperties>
</file>