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TENSION\Harvesting\"/>
    </mc:Choice>
  </mc:AlternateContent>
  <xr:revisionPtr revIDLastSave="0" documentId="13_ncr:1_{28C00E3A-693F-43CE-874D-B71F0351C8B4}" xr6:coauthVersionLast="47" xr6:coauthVersionMax="47" xr10:uidLastSave="{00000000-0000-0000-0000-000000000000}"/>
  <bookViews>
    <workbookView xWindow="-120" yWindow="-120" windowWidth="29040" windowHeight="15840" xr2:uid="{C2417001-66AE-403C-AEB3-E46CB24043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C45" i="1"/>
  <c r="C44" i="1"/>
  <c r="C42" i="1"/>
  <c r="C41" i="1"/>
  <c r="C40" i="1"/>
  <c r="C39" i="1"/>
  <c r="C38" i="1"/>
  <c r="C37" i="1"/>
  <c r="C36" i="1"/>
  <c r="C35" i="1"/>
  <c r="C49" i="1" s="1"/>
  <c r="C34" i="1"/>
  <c r="C33" i="1"/>
  <c r="C32" i="1"/>
  <c r="C46" i="1" s="1"/>
  <c r="C31" i="1"/>
  <c r="C30" i="1"/>
  <c r="C29" i="1"/>
  <c r="C43" i="1" s="1"/>
  <c r="I28" i="1"/>
  <c r="J28" i="1" s="1"/>
  <c r="O11" i="1"/>
  <c r="O15" i="1" s="1"/>
  <c r="O19" i="1" s="1"/>
  <c r="O10" i="1"/>
  <c r="O14" i="1" s="1"/>
  <c r="O18" i="1" s="1"/>
  <c r="O22" i="1" s="1"/>
  <c r="O9" i="1"/>
  <c r="O13" i="1" s="1"/>
  <c r="O17" i="1" s="1"/>
  <c r="O21" i="1" s="1"/>
  <c r="O8" i="1"/>
  <c r="O12" i="1" s="1"/>
  <c r="O16" i="1" s="1"/>
  <c r="O20" i="1" s="1"/>
  <c r="I8" i="1"/>
  <c r="I12" i="1" s="1"/>
  <c r="I16" i="1" s="1"/>
  <c r="I20" i="1" s="1"/>
  <c r="I9" i="1"/>
  <c r="I13" i="1" s="1"/>
  <c r="I17" i="1" s="1"/>
  <c r="I21" i="1" s="1"/>
  <c r="I10" i="1"/>
  <c r="I14" i="1" s="1"/>
  <c r="I18" i="1" s="1"/>
  <c r="I22" i="1" s="1"/>
  <c r="I11" i="1"/>
  <c r="I15" i="1" s="1"/>
  <c r="I19" i="1" s="1"/>
  <c r="N11" i="1"/>
  <c r="N15" i="1" s="1"/>
  <c r="N19" i="1" s="1"/>
  <c r="N10" i="1"/>
  <c r="N14" i="1" s="1"/>
  <c r="N18" i="1" s="1"/>
  <c r="N22" i="1" s="1"/>
  <c r="N9" i="1"/>
  <c r="N13" i="1" s="1"/>
  <c r="N17" i="1" s="1"/>
  <c r="N21" i="1" s="1"/>
  <c r="N8" i="1"/>
  <c r="N12" i="1" s="1"/>
  <c r="N16" i="1" s="1"/>
  <c r="N20" i="1" s="1"/>
  <c r="M11" i="1"/>
  <c r="M15" i="1" s="1"/>
  <c r="M19" i="1" s="1"/>
  <c r="M10" i="1"/>
  <c r="M14" i="1" s="1"/>
  <c r="M18" i="1" s="1"/>
  <c r="M22" i="1" s="1"/>
  <c r="M9" i="1"/>
  <c r="M13" i="1" s="1"/>
  <c r="M17" i="1" s="1"/>
  <c r="M21" i="1" s="1"/>
  <c r="M8" i="1"/>
  <c r="M12" i="1" s="1"/>
  <c r="M16" i="1" s="1"/>
  <c r="M20" i="1" s="1"/>
  <c r="H7" i="1"/>
  <c r="E7" i="1"/>
  <c r="G11" i="1"/>
  <c r="G15" i="1" s="1"/>
  <c r="G19" i="1" s="1"/>
  <c r="G10" i="1"/>
  <c r="G14" i="1" s="1"/>
  <c r="G9" i="1"/>
  <c r="G13" i="1" s="1"/>
  <c r="G8" i="1"/>
  <c r="G12" i="1" s="1"/>
  <c r="G16" i="1" s="1"/>
  <c r="D11" i="1"/>
  <c r="E11" i="1" s="1"/>
  <c r="D10" i="1"/>
  <c r="E10" i="1" s="1"/>
  <c r="D9" i="1"/>
  <c r="E9" i="1" s="1"/>
  <c r="D8" i="1"/>
  <c r="E8" i="1" s="1"/>
  <c r="B11" i="1"/>
  <c r="C11" i="1" s="1"/>
  <c r="B10" i="1"/>
  <c r="C10" i="1" s="1"/>
  <c r="B9" i="1"/>
  <c r="C9" i="1" s="1"/>
  <c r="B8" i="1"/>
  <c r="C8" i="1" s="1"/>
  <c r="C7" i="1"/>
  <c r="I35" i="1" l="1"/>
  <c r="J35" i="1" s="1"/>
  <c r="I33" i="1"/>
  <c r="J33" i="1" s="1"/>
  <c r="I37" i="1"/>
  <c r="J37" i="1" s="1"/>
  <c r="I41" i="1"/>
  <c r="J41" i="1" s="1"/>
  <c r="I45" i="1"/>
  <c r="J45" i="1" s="1"/>
  <c r="I30" i="1"/>
  <c r="J30" i="1" s="1"/>
  <c r="I38" i="1"/>
  <c r="J38" i="1" s="1"/>
  <c r="I46" i="1"/>
  <c r="J46" i="1" s="1"/>
  <c r="I31" i="1"/>
  <c r="J31" i="1" s="1"/>
  <c r="I39" i="1"/>
  <c r="J39" i="1" s="1"/>
  <c r="I29" i="1"/>
  <c r="J29" i="1" s="1"/>
  <c r="I36" i="1"/>
  <c r="J36" i="1" s="1"/>
  <c r="I43" i="1"/>
  <c r="J43" i="1" s="1"/>
  <c r="I42" i="1"/>
  <c r="J42" i="1" s="1"/>
  <c r="I34" i="1"/>
  <c r="J34" i="1" s="1"/>
  <c r="I44" i="1"/>
  <c r="J44" i="1" s="1"/>
  <c r="I32" i="1"/>
  <c r="J32" i="1" s="1"/>
  <c r="I40" i="1"/>
  <c r="J40" i="1" s="1"/>
  <c r="I49" i="1"/>
  <c r="J49" i="1" s="1"/>
  <c r="C47" i="1"/>
  <c r="C48" i="1"/>
  <c r="B14" i="1"/>
  <c r="B18" i="1" s="1"/>
  <c r="C18" i="1" s="1"/>
  <c r="B15" i="1"/>
  <c r="B19" i="1" s="1"/>
  <c r="C19" i="1" s="1"/>
  <c r="B13" i="1"/>
  <c r="C13" i="1" s="1"/>
  <c r="G17" i="1"/>
  <c r="B12" i="1"/>
  <c r="H12" i="1" s="1"/>
  <c r="C14" i="1"/>
  <c r="D12" i="1"/>
  <c r="D13" i="1"/>
  <c r="E13" i="1" s="1"/>
  <c r="D14" i="1"/>
  <c r="D15" i="1"/>
  <c r="G21" i="1"/>
  <c r="G20" i="1"/>
  <c r="G18" i="1"/>
  <c r="H11" i="1"/>
  <c r="L11" i="1" s="1"/>
  <c r="P11" i="1" s="1"/>
  <c r="H10" i="1"/>
  <c r="L10" i="1" s="1"/>
  <c r="P10" i="1" s="1"/>
  <c r="F7" i="1"/>
  <c r="J7" i="1" s="1"/>
  <c r="K7" i="1" s="1"/>
  <c r="F9" i="1"/>
  <c r="F11" i="1"/>
  <c r="H8" i="1"/>
  <c r="L8" i="1" s="1"/>
  <c r="H9" i="1"/>
  <c r="L9" i="1" s="1"/>
  <c r="F10" i="1"/>
  <c r="F8" i="1"/>
  <c r="L7" i="1"/>
  <c r="I48" i="1" l="1"/>
  <c r="J48" i="1" s="1"/>
  <c r="I47" i="1"/>
  <c r="J47" i="1" s="1"/>
  <c r="B22" i="1"/>
  <c r="C22" i="1" s="1"/>
  <c r="H14" i="1"/>
  <c r="H13" i="1"/>
  <c r="L13" i="1" s="1"/>
  <c r="P13" i="1" s="1"/>
  <c r="Q13" i="1" s="1"/>
  <c r="B17" i="1"/>
  <c r="H15" i="1"/>
  <c r="C15" i="1"/>
  <c r="H19" i="1"/>
  <c r="D18" i="1"/>
  <c r="E14" i="1"/>
  <c r="D17" i="1"/>
  <c r="E17" i="1" s="1"/>
  <c r="B16" i="1"/>
  <c r="C12" i="1"/>
  <c r="E15" i="1"/>
  <c r="D19" i="1"/>
  <c r="E19" i="1" s="1"/>
  <c r="F13" i="1"/>
  <c r="D16" i="1"/>
  <c r="E12" i="1"/>
  <c r="G22" i="1"/>
  <c r="H22" i="1" s="1"/>
  <c r="H18" i="1"/>
  <c r="P7" i="1"/>
  <c r="Q7" i="1" s="1"/>
  <c r="R7" i="1" s="1"/>
  <c r="P9" i="1"/>
  <c r="Q9" i="1" s="1"/>
  <c r="P8" i="1"/>
  <c r="Q8" i="1" s="1"/>
  <c r="Q10" i="1"/>
  <c r="Q11" i="1"/>
  <c r="J11" i="1"/>
  <c r="K11" i="1" s="1"/>
  <c r="J10" i="1"/>
  <c r="K10" i="1" s="1"/>
  <c r="J9" i="1"/>
  <c r="K9" i="1" s="1"/>
  <c r="J8" i="1"/>
  <c r="K8" i="1" s="1"/>
  <c r="R9" i="1" l="1"/>
  <c r="C17" i="1"/>
  <c r="B21" i="1"/>
  <c r="H17" i="1"/>
  <c r="L17" i="1" s="1"/>
  <c r="P17" i="1" s="1"/>
  <c r="Q17" i="1" s="1"/>
  <c r="R11" i="1"/>
  <c r="R8" i="1"/>
  <c r="R10" i="1"/>
  <c r="J13" i="1"/>
  <c r="K13" i="1" s="1"/>
  <c r="R13" i="1" s="1"/>
  <c r="D21" i="1"/>
  <c r="E21" i="1" s="1"/>
  <c r="L15" i="1"/>
  <c r="P15" i="1" s="1"/>
  <c r="Q15" i="1" s="1"/>
  <c r="F19" i="1"/>
  <c r="J19" i="1" s="1"/>
  <c r="K19" i="1" s="1"/>
  <c r="L19" i="1"/>
  <c r="P19" i="1" s="1"/>
  <c r="Q19" i="1" s="1"/>
  <c r="F15" i="1"/>
  <c r="J15" i="1" s="1"/>
  <c r="K15" i="1" s="1"/>
  <c r="C16" i="1"/>
  <c r="H16" i="1"/>
  <c r="B20" i="1"/>
  <c r="F12" i="1"/>
  <c r="J12" i="1" s="1"/>
  <c r="K12" i="1" s="1"/>
  <c r="L12" i="1"/>
  <c r="P12" i="1" s="1"/>
  <c r="Q12" i="1" s="1"/>
  <c r="E16" i="1"/>
  <c r="D20" i="1"/>
  <c r="E20" i="1" s="1"/>
  <c r="F14" i="1"/>
  <c r="J14" i="1" s="1"/>
  <c r="K14" i="1" s="1"/>
  <c r="L14" i="1"/>
  <c r="P14" i="1" s="1"/>
  <c r="Q14" i="1" s="1"/>
  <c r="R14" i="1" s="1"/>
  <c r="D22" i="1"/>
  <c r="E22" i="1" s="1"/>
  <c r="F22" i="1" s="1"/>
  <c r="J22" i="1" s="1"/>
  <c r="K22" i="1" s="1"/>
  <c r="E18" i="1"/>
  <c r="F17" i="1"/>
  <c r="J17" i="1" s="1"/>
  <c r="K17" i="1" s="1"/>
  <c r="R12" i="1" l="1"/>
  <c r="R15" i="1"/>
  <c r="C21" i="1"/>
  <c r="F21" i="1" s="1"/>
  <c r="H21" i="1"/>
  <c r="L21" i="1" s="1"/>
  <c r="P21" i="1" s="1"/>
  <c r="Q21" i="1" s="1"/>
  <c r="R17" i="1"/>
  <c r="R19" i="1"/>
  <c r="L22" i="1"/>
  <c r="P22" i="1" s="1"/>
  <c r="Q22" i="1" s="1"/>
  <c r="R22" i="1" s="1"/>
  <c r="C20" i="1"/>
  <c r="F20" i="1" s="1"/>
  <c r="H20" i="1"/>
  <c r="L20" i="1" s="1"/>
  <c r="P20" i="1" s="1"/>
  <c r="Q20" i="1" s="1"/>
  <c r="F18" i="1"/>
  <c r="J18" i="1" s="1"/>
  <c r="K18" i="1" s="1"/>
  <c r="L18" i="1"/>
  <c r="P18" i="1" s="1"/>
  <c r="Q18" i="1" s="1"/>
  <c r="F16" i="1"/>
  <c r="J16" i="1" s="1"/>
  <c r="K16" i="1" s="1"/>
  <c r="L16" i="1"/>
  <c r="P16" i="1" s="1"/>
  <c r="Q16" i="1" s="1"/>
  <c r="R16" i="1" s="1"/>
  <c r="R18" i="1" l="1"/>
  <c r="J21" i="1"/>
  <c r="K21" i="1" s="1"/>
  <c r="R21" i="1" s="1"/>
  <c r="J20" i="1"/>
  <c r="K20" i="1" s="1"/>
  <c r="R20" i="1" s="1"/>
</calcChain>
</file>

<file path=xl/sharedStrings.xml><?xml version="1.0" encoding="utf-8"?>
<sst xmlns="http://schemas.openxmlformats.org/spreadsheetml/2006/main" count="26" uniqueCount="25">
  <si>
    <t>Cost of production $/t Cane</t>
  </si>
  <si>
    <t>Cost of production $/t Sugar</t>
  </si>
  <si>
    <t>World sugar price $/t Sugar</t>
  </si>
  <si>
    <t>Margin $/t Sugar</t>
  </si>
  <si>
    <t>TC/Ha Average</t>
  </si>
  <si>
    <t>Production Area</t>
  </si>
  <si>
    <t>CCS Average</t>
  </si>
  <si>
    <t>Grower share 2/3</t>
  </si>
  <si>
    <t>Tonnes Sugar/Ha</t>
  </si>
  <si>
    <t>Delivery Rate</t>
  </si>
  <si>
    <t>Nett Profit/Ha</t>
  </si>
  <si>
    <t>Harvesting cost</t>
  </si>
  <si>
    <t>Gross/Ha</t>
  </si>
  <si>
    <t>TOTAL FARM LOSS OF NETT PROFIT</t>
  </si>
  <si>
    <t>Net Loss $/Ha</t>
  </si>
  <si>
    <t>Acceptable Harvesting loss</t>
  </si>
  <si>
    <t>Nett Profit Production area</t>
  </si>
  <si>
    <t>Extended Nett profit</t>
  </si>
  <si>
    <t>Delivery rate</t>
  </si>
  <si>
    <t>Harvest &amp; Haul rate $/tonne</t>
  </si>
  <si>
    <t>contract size tonnes</t>
  </si>
  <si>
    <r>
      <t xml:space="preserve">Calculation of Harvesting Losses  - Grower       </t>
    </r>
    <r>
      <rPr>
        <u/>
        <sz val="14"/>
        <color theme="1"/>
        <rFont val="Calibri"/>
        <family val="2"/>
        <scheme val="minor"/>
      </rPr>
      <t>(Fill the Yellow Cells only)</t>
    </r>
  </si>
  <si>
    <t>PROFIT Nett Loss</t>
  </si>
  <si>
    <t>Extended Gross Income</t>
  </si>
  <si>
    <r>
      <t xml:space="preserve">Calculation of Harvesting Losses - Harvester Operator    </t>
    </r>
    <r>
      <rPr>
        <u/>
        <sz val="14"/>
        <color theme="1"/>
        <rFont val="Calibri"/>
        <family val="2"/>
        <scheme val="minor"/>
      </rPr>
      <t>(Fill in Yellow Cells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</si>
</sst>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wrapText="1"/>
    </xf>
    <xf numFmtId="0" fontId="1" fillId="5" borderId="0" xfId="0" applyFont="1" applyFill="1"/>
    <xf numFmtId="165" fontId="0" fillId="3" borderId="0" xfId="0" applyNumberFormat="1" applyFill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5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 vertical="center"/>
    </xf>
    <xf numFmtId="165" fontId="1" fillId="5" borderId="0" xfId="0" applyNumberFormat="1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165" fontId="0" fillId="2" borderId="0" xfId="0" applyNumberFormat="1" applyFill="1" applyAlignment="1" applyProtection="1">
      <alignment horizontal="center" vertical="center"/>
      <protection locked="0"/>
    </xf>
    <xf numFmtId="9" fontId="0" fillId="2" borderId="0" xfId="0" applyNumberForma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10" fontId="0" fillId="0" borderId="0" xfId="0" applyNumberFormat="1"/>
    <xf numFmtId="0" fontId="1" fillId="5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/>
    <xf numFmtId="164" fontId="0" fillId="6" borderId="0" xfId="0" applyNumberFormat="1" applyFill="1"/>
    <xf numFmtId="0" fontId="3" fillId="7" borderId="0" xfId="0" applyFont="1" applyFill="1" applyAlignment="1">
      <alignment horizontal="center"/>
    </xf>
    <xf numFmtId="0" fontId="0" fillId="7" borderId="0" xfId="0" applyFill="1" applyAlignment="1">
      <alignment horizontal="center" vertical="center" wrapText="1"/>
    </xf>
    <xf numFmtId="0" fontId="0" fillId="7" borderId="0" xfId="0" applyFill="1"/>
    <xf numFmtId="0" fontId="0" fillId="7" borderId="0" xfId="0" applyFill="1" applyAlignment="1">
      <alignment horizontal="center"/>
    </xf>
    <xf numFmtId="164" fontId="0" fillId="2" borderId="0" xfId="0" applyNumberFormat="1" applyFill="1" applyProtection="1">
      <protection locked="0"/>
    </xf>
    <xf numFmtId="9" fontId="0" fillId="2" borderId="0" xfId="0" applyNumberFormat="1" applyFill="1" applyProtection="1">
      <protection locked="0"/>
    </xf>
    <xf numFmtId="9" fontId="0" fillId="6" borderId="0" xfId="0" applyNumberFormat="1" applyFill="1"/>
    <xf numFmtId="165" fontId="1" fillId="5" borderId="0" xfId="0" applyNumberFormat="1" applyFont="1" applyFill="1" applyAlignment="1">
      <alignment horizontal="center"/>
    </xf>
    <xf numFmtId="165" fontId="0" fillId="7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632FD-B0B7-469D-BDEB-D9256529D3CF}">
  <dimension ref="A1:S50"/>
  <sheetViews>
    <sheetView tabSelected="1" workbookViewId="0">
      <selection activeCell="B7" sqref="B7"/>
    </sheetView>
  </sheetViews>
  <sheetFormatPr defaultRowHeight="15" x14ac:dyDescent="0.25"/>
  <cols>
    <col min="1" max="18" width="10.7109375" customWidth="1"/>
    <col min="19" max="19" width="12.7109375" customWidth="1"/>
  </cols>
  <sheetData>
    <row r="1" spans="1:1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ht="18.75" x14ac:dyDescent="0.3">
      <c r="A2" s="4"/>
      <c r="B2" s="23" t="s">
        <v>21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4"/>
      <c r="R2" s="4"/>
    </row>
    <row r="3" spans="1:1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45" x14ac:dyDescent="0.25">
      <c r="A4" s="3" t="s">
        <v>0</v>
      </c>
      <c r="B4" s="5" t="s">
        <v>6</v>
      </c>
      <c r="C4" s="6" t="s">
        <v>1</v>
      </c>
      <c r="D4" s="6" t="s">
        <v>2</v>
      </c>
      <c r="E4" s="6" t="s">
        <v>7</v>
      </c>
      <c r="F4" s="6" t="s">
        <v>3</v>
      </c>
      <c r="G4" s="6" t="s">
        <v>4</v>
      </c>
      <c r="H4" s="6" t="s">
        <v>8</v>
      </c>
      <c r="I4" s="6" t="s">
        <v>5</v>
      </c>
      <c r="J4" s="6" t="s">
        <v>10</v>
      </c>
      <c r="K4" s="6" t="s">
        <v>16</v>
      </c>
      <c r="L4" s="6" t="s">
        <v>12</v>
      </c>
      <c r="M4" s="6" t="s">
        <v>9</v>
      </c>
      <c r="N4" s="6" t="s">
        <v>11</v>
      </c>
      <c r="O4" s="6" t="s">
        <v>15</v>
      </c>
      <c r="P4" s="11" t="s">
        <v>14</v>
      </c>
      <c r="Q4" s="11" t="s">
        <v>13</v>
      </c>
      <c r="R4" s="3" t="s">
        <v>17</v>
      </c>
    </row>
    <row r="5" spans="1:19" x14ac:dyDescent="0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2"/>
      <c r="Q5" s="12"/>
      <c r="R5" s="10"/>
    </row>
    <row r="6" spans="1:19" x14ac:dyDescent="0.25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2"/>
      <c r="Q6" s="12"/>
      <c r="R6" s="10"/>
    </row>
    <row r="7" spans="1:19" x14ac:dyDescent="0.25">
      <c r="A7" s="13">
        <v>30</v>
      </c>
      <c r="B7" s="19">
        <v>0.14000000000000001</v>
      </c>
      <c r="C7" s="14">
        <f>A7/B7</f>
        <v>214.28571428571428</v>
      </c>
      <c r="D7" s="20">
        <v>450</v>
      </c>
      <c r="E7" s="15">
        <f>D7*2/3</f>
        <v>300</v>
      </c>
      <c r="F7" s="14">
        <f>E7-C7</f>
        <v>85.714285714285722</v>
      </c>
      <c r="G7" s="19">
        <v>115</v>
      </c>
      <c r="H7" s="5">
        <f>G7*B7</f>
        <v>16.100000000000001</v>
      </c>
      <c r="I7" s="19">
        <v>80</v>
      </c>
      <c r="J7" s="14">
        <f>H7*F7</f>
        <v>1380.0000000000002</v>
      </c>
      <c r="K7" s="14">
        <f>J7*I7</f>
        <v>110400.00000000001</v>
      </c>
      <c r="L7" s="15">
        <f>E7*H7</f>
        <v>4830</v>
      </c>
      <c r="M7" s="21">
        <v>0.9</v>
      </c>
      <c r="N7" s="22">
        <v>7.5</v>
      </c>
      <c r="O7" s="21">
        <v>0.05</v>
      </c>
      <c r="P7" s="17">
        <f>L7/(M7+O7)-N7-L7</f>
        <v>246.71052631578914</v>
      </c>
      <c r="Q7" s="17">
        <f>P7*I7</f>
        <v>19736.842105263131</v>
      </c>
      <c r="R7" s="18">
        <f>K7+Q7</f>
        <v>130136.84210526315</v>
      </c>
      <c r="S7" s="1"/>
    </row>
    <row r="8" spans="1:19" x14ac:dyDescent="0.25">
      <c r="A8" s="13">
        <v>31</v>
      </c>
      <c r="B8" s="8">
        <f>B7</f>
        <v>0.14000000000000001</v>
      </c>
      <c r="C8" s="14">
        <f t="shared" ref="C8:C11" si="0">A8/B8</f>
        <v>221.42857142857142</v>
      </c>
      <c r="D8" s="14">
        <f>D7</f>
        <v>450</v>
      </c>
      <c r="E8" s="15">
        <f t="shared" ref="E8:E22" si="1">D8*2/3</f>
        <v>300</v>
      </c>
      <c r="F8" s="14">
        <f t="shared" ref="F8:F11" si="2">E8-C8</f>
        <v>78.571428571428584</v>
      </c>
      <c r="G8" s="8">
        <f>G7</f>
        <v>115</v>
      </c>
      <c r="H8" s="5">
        <f t="shared" ref="H8:H11" si="3">G8*B8</f>
        <v>16.100000000000001</v>
      </c>
      <c r="I8" s="8">
        <f>I7</f>
        <v>80</v>
      </c>
      <c r="J8" s="14">
        <f t="shared" ref="J8:J11" si="4">H8*F8</f>
        <v>1265.0000000000002</v>
      </c>
      <c r="K8" s="14">
        <f t="shared" ref="K8:K22" si="5">J8*I8</f>
        <v>101200.00000000001</v>
      </c>
      <c r="L8" s="15">
        <f t="shared" ref="L8:L11" si="6">E8*H8</f>
        <v>4830</v>
      </c>
      <c r="M8" s="16">
        <f>M7</f>
        <v>0.9</v>
      </c>
      <c r="N8" s="9">
        <f>N7</f>
        <v>7.5</v>
      </c>
      <c r="O8" s="16">
        <f>O7</f>
        <v>0.05</v>
      </c>
      <c r="P8" s="17">
        <f t="shared" ref="P8:P11" si="7">L8/(M8+O8)-N8-L8</f>
        <v>246.71052631578914</v>
      </c>
      <c r="Q8" s="17">
        <f t="shared" ref="Q8:Q11" si="8">P8*I8</f>
        <v>19736.842105263131</v>
      </c>
      <c r="R8" s="18">
        <f t="shared" ref="R8:R22" si="9">K8+Q8</f>
        <v>120936.84210526315</v>
      </c>
      <c r="S8" s="1"/>
    </row>
    <row r="9" spans="1:19" x14ac:dyDescent="0.25">
      <c r="A9" s="13">
        <v>32</v>
      </c>
      <c r="B9" s="8">
        <f>B7</f>
        <v>0.14000000000000001</v>
      </c>
      <c r="C9" s="14">
        <f t="shared" si="0"/>
        <v>228.57142857142856</v>
      </c>
      <c r="D9" s="14">
        <f>D7</f>
        <v>450</v>
      </c>
      <c r="E9" s="15">
        <f t="shared" si="1"/>
        <v>300</v>
      </c>
      <c r="F9" s="14">
        <f t="shared" si="2"/>
        <v>71.428571428571445</v>
      </c>
      <c r="G9" s="8">
        <f>G7</f>
        <v>115</v>
      </c>
      <c r="H9" s="5">
        <f t="shared" si="3"/>
        <v>16.100000000000001</v>
      </c>
      <c r="I9" s="8">
        <f>I7</f>
        <v>80</v>
      </c>
      <c r="J9" s="14">
        <f t="shared" si="4"/>
        <v>1150.0000000000005</v>
      </c>
      <c r="K9" s="14">
        <f t="shared" si="5"/>
        <v>92000.000000000029</v>
      </c>
      <c r="L9" s="15">
        <f t="shared" si="6"/>
        <v>4830</v>
      </c>
      <c r="M9" s="16">
        <f>M7</f>
        <v>0.9</v>
      </c>
      <c r="N9" s="9">
        <f>N7</f>
        <v>7.5</v>
      </c>
      <c r="O9" s="16">
        <f>O7</f>
        <v>0.05</v>
      </c>
      <c r="P9" s="17">
        <f t="shared" si="7"/>
        <v>246.71052631578914</v>
      </c>
      <c r="Q9" s="17">
        <f t="shared" si="8"/>
        <v>19736.842105263131</v>
      </c>
      <c r="R9" s="18">
        <f t="shared" si="9"/>
        <v>111736.84210526316</v>
      </c>
      <c r="S9" s="1"/>
    </row>
    <row r="10" spans="1:19" x14ac:dyDescent="0.25">
      <c r="A10" s="13">
        <v>33</v>
      </c>
      <c r="B10" s="8">
        <f>B7</f>
        <v>0.14000000000000001</v>
      </c>
      <c r="C10" s="14">
        <f t="shared" si="0"/>
        <v>235.71428571428569</v>
      </c>
      <c r="D10" s="14">
        <f>D7</f>
        <v>450</v>
      </c>
      <c r="E10" s="15">
        <f t="shared" si="1"/>
        <v>300</v>
      </c>
      <c r="F10" s="14">
        <f t="shared" si="2"/>
        <v>64.285714285714306</v>
      </c>
      <c r="G10" s="8">
        <f>G7</f>
        <v>115</v>
      </c>
      <c r="H10" s="5">
        <f t="shared" si="3"/>
        <v>16.100000000000001</v>
      </c>
      <c r="I10" s="8">
        <f>I7</f>
        <v>80</v>
      </c>
      <c r="J10" s="14">
        <f t="shared" si="4"/>
        <v>1035.0000000000005</v>
      </c>
      <c r="K10" s="14">
        <f t="shared" si="5"/>
        <v>82800.000000000029</v>
      </c>
      <c r="L10" s="15">
        <f t="shared" si="6"/>
        <v>4830</v>
      </c>
      <c r="M10" s="16">
        <f>M7</f>
        <v>0.9</v>
      </c>
      <c r="N10" s="9">
        <f>N7</f>
        <v>7.5</v>
      </c>
      <c r="O10" s="16">
        <f>O7</f>
        <v>0.05</v>
      </c>
      <c r="P10" s="17">
        <f t="shared" si="7"/>
        <v>246.71052631578914</v>
      </c>
      <c r="Q10" s="17">
        <f t="shared" si="8"/>
        <v>19736.842105263131</v>
      </c>
      <c r="R10" s="18">
        <f t="shared" si="9"/>
        <v>102536.84210526316</v>
      </c>
      <c r="S10" s="1"/>
    </row>
    <row r="11" spans="1:19" x14ac:dyDescent="0.25">
      <c r="A11" s="13">
        <v>34</v>
      </c>
      <c r="B11" s="8">
        <f>B7</f>
        <v>0.14000000000000001</v>
      </c>
      <c r="C11" s="14">
        <f t="shared" si="0"/>
        <v>242.85714285714283</v>
      </c>
      <c r="D11" s="14">
        <f>D7</f>
        <v>450</v>
      </c>
      <c r="E11" s="15">
        <f t="shared" si="1"/>
        <v>300</v>
      </c>
      <c r="F11" s="14">
        <f t="shared" si="2"/>
        <v>57.142857142857167</v>
      </c>
      <c r="G11" s="8">
        <f>G7</f>
        <v>115</v>
      </c>
      <c r="H11" s="5">
        <f t="shared" si="3"/>
        <v>16.100000000000001</v>
      </c>
      <c r="I11" s="8">
        <f>I7</f>
        <v>80</v>
      </c>
      <c r="J11" s="14">
        <f t="shared" si="4"/>
        <v>920.00000000000045</v>
      </c>
      <c r="K11" s="14">
        <f t="shared" si="5"/>
        <v>73600.000000000029</v>
      </c>
      <c r="L11" s="15">
        <f t="shared" si="6"/>
        <v>4830</v>
      </c>
      <c r="M11" s="16">
        <f>M7</f>
        <v>0.9</v>
      </c>
      <c r="N11" s="9">
        <f>N7</f>
        <v>7.5</v>
      </c>
      <c r="O11" s="16">
        <f>O7</f>
        <v>0.05</v>
      </c>
      <c r="P11" s="17">
        <f t="shared" si="7"/>
        <v>246.71052631578914</v>
      </c>
      <c r="Q11" s="17">
        <f t="shared" si="8"/>
        <v>19736.842105263131</v>
      </c>
      <c r="R11" s="18">
        <f t="shared" si="9"/>
        <v>93336.84210526316</v>
      </c>
      <c r="S11" s="1"/>
    </row>
    <row r="12" spans="1:19" x14ac:dyDescent="0.25">
      <c r="A12" s="13">
        <v>35</v>
      </c>
      <c r="B12" s="8">
        <f t="shared" ref="B12:B22" si="10">B8</f>
        <v>0.14000000000000001</v>
      </c>
      <c r="C12" s="14">
        <f t="shared" ref="C12:C22" si="11">A12/B12</f>
        <v>249.99999999999997</v>
      </c>
      <c r="D12" s="14">
        <f t="shared" ref="D12:D22" si="12">D8</f>
        <v>450</v>
      </c>
      <c r="E12" s="15">
        <f t="shared" si="1"/>
        <v>300</v>
      </c>
      <c r="F12" s="14">
        <f t="shared" ref="F12:F22" si="13">E12-C12</f>
        <v>50.000000000000028</v>
      </c>
      <c r="G12" s="8">
        <f t="shared" ref="G12:G22" si="14">G8</f>
        <v>115</v>
      </c>
      <c r="H12" s="5">
        <f t="shared" ref="H12:H22" si="15">G12*B12</f>
        <v>16.100000000000001</v>
      </c>
      <c r="I12" s="8">
        <f t="shared" ref="I12:I22" si="16">I8</f>
        <v>80</v>
      </c>
      <c r="J12" s="14">
        <f t="shared" ref="J12:J22" si="17">H12*F12</f>
        <v>805.00000000000057</v>
      </c>
      <c r="K12" s="14">
        <f t="shared" si="5"/>
        <v>64400.000000000044</v>
      </c>
      <c r="L12" s="15">
        <f t="shared" ref="L12:L22" si="18">E12*H12</f>
        <v>4830</v>
      </c>
      <c r="M12" s="16">
        <f t="shared" ref="M12:O12" si="19">M8</f>
        <v>0.9</v>
      </c>
      <c r="N12" s="9">
        <f t="shared" si="19"/>
        <v>7.5</v>
      </c>
      <c r="O12" s="16">
        <f t="shared" si="19"/>
        <v>0.05</v>
      </c>
      <c r="P12" s="17">
        <f t="shared" ref="P12:P22" si="20">L12/(M12+O12)-N12-L12</f>
        <v>246.71052631578914</v>
      </c>
      <c r="Q12" s="17">
        <f t="shared" ref="Q12:Q22" si="21">P12*I12</f>
        <v>19736.842105263131</v>
      </c>
      <c r="R12" s="18">
        <f t="shared" si="9"/>
        <v>84136.842105263175</v>
      </c>
    </row>
    <row r="13" spans="1:19" x14ac:dyDescent="0.25">
      <c r="A13" s="13">
        <v>36</v>
      </c>
      <c r="B13" s="8">
        <f t="shared" si="10"/>
        <v>0.14000000000000001</v>
      </c>
      <c r="C13" s="14">
        <f t="shared" si="11"/>
        <v>257.14285714285711</v>
      </c>
      <c r="D13" s="14">
        <f t="shared" si="12"/>
        <v>450</v>
      </c>
      <c r="E13" s="15">
        <f t="shared" si="1"/>
        <v>300</v>
      </c>
      <c r="F13" s="14">
        <f t="shared" si="13"/>
        <v>42.85714285714289</v>
      </c>
      <c r="G13" s="8">
        <f t="shared" si="14"/>
        <v>115</v>
      </c>
      <c r="H13" s="5">
        <f t="shared" si="15"/>
        <v>16.100000000000001</v>
      </c>
      <c r="I13" s="8">
        <f t="shared" si="16"/>
        <v>80</v>
      </c>
      <c r="J13" s="14">
        <f t="shared" si="17"/>
        <v>690.00000000000057</v>
      </c>
      <c r="K13" s="14">
        <f t="shared" si="5"/>
        <v>55200.000000000044</v>
      </c>
      <c r="L13" s="15">
        <f t="shared" si="18"/>
        <v>4830</v>
      </c>
      <c r="M13" s="16">
        <f t="shared" ref="M13:O13" si="22">M9</f>
        <v>0.9</v>
      </c>
      <c r="N13" s="9">
        <f t="shared" si="22"/>
        <v>7.5</v>
      </c>
      <c r="O13" s="16">
        <f t="shared" si="22"/>
        <v>0.05</v>
      </c>
      <c r="P13" s="17">
        <f t="shared" si="20"/>
        <v>246.71052631578914</v>
      </c>
      <c r="Q13" s="17">
        <f t="shared" si="21"/>
        <v>19736.842105263131</v>
      </c>
      <c r="R13" s="18">
        <f t="shared" si="9"/>
        <v>74936.842105263175</v>
      </c>
    </row>
    <row r="14" spans="1:19" x14ac:dyDescent="0.25">
      <c r="A14" s="13">
        <v>37</v>
      </c>
      <c r="B14" s="8">
        <f t="shared" si="10"/>
        <v>0.14000000000000001</v>
      </c>
      <c r="C14" s="14">
        <f t="shared" si="11"/>
        <v>264.28571428571428</v>
      </c>
      <c r="D14" s="14">
        <f t="shared" si="12"/>
        <v>450</v>
      </c>
      <c r="E14" s="15">
        <f t="shared" si="1"/>
        <v>300</v>
      </c>
      <c r="F14" s="14">
        <f t="shared" si="13"/>
        <v>35.714285714285722</v>
      </c>
      <c r="G14" s="8">
        <f t="shared" si="14"/>
        <v>115</v>
      </c>
      <c r="H14" s="5">
        <f t="shared" si="15"/>
        <v>16.100000000000001</v>
      </c>
      <c r="I14" s="8">
        <f t="shared" si="16"/>
        <v>80</v>
      </c>
      <c r="J14" s="14">
        <f t="shared" si="17"/>
        <v>575.00000000000023</v>
      </c>
      <c r="K14" s="14">
        <f t="shared" si="5"/>
        <v>46000.000000000015</v>
      </c>
      <c r="L14" s="15">
        <f t="shared" si="18"/>
        <v>4830</v>
      </c>
      <c r="M14" s="16">
        <f t="shared" ref="M14:O14" si="23">M10</f>
        <v>0.9</v>
      </c>
      <c r="N14" s="9">
        <f t="shared" si="23"/>
        <v>7.5</v>
      </c>
      <c r="O14" s="16">
        <f t="shared" si="23"/>
        <v>0.05</v>
      </c>
      <c r="P14" s="17">
        <f t="shared" si="20"/>
        <v>246.71052631578914</v>
      </c>
      <c r="Q14" s="17">
        <f t="shared" si="21"/>
        <v>19736.842105263131</v>
      </c>
      <c r="R14" s="18">
        <f t="shared" si="9"/>
        <v>65736.842105263146</v>
      </c>
    </row>
    <row r="15" spans="1:19" x14ac:dyDescent="0.25">
      <c r="A15" s="13">
        <v>38</v>
      </c>
      <c r="B15" s="8">
        <f t="shared" si="10"/>
        <v>0.14000000000000001</v>
      </c>
      <c r="C15" s="14">
        <f t="shared" si="11"/>
        <v>271.42857142857139</v>
      </c>
      <c r="D15" s="14">
        <f t="shared" si="12"/>
        <v>450</v>
      </c>
      <c r="E15" s="15">
        <f t="shared" si="1"/>
        <v>300</v>
      </c>
      <c r="F15" s="14">
        <f t="shared" si="13"/>
        <v>28.571428571428612</v>
      </c>
      <c r="G15" s="8">
        <f t="shared" si="14"/>
        <v>115</v>
      </c>
      <c r="H15" s="5">
        <f t="shared" si="15"/>
        <v>16.100000000000001</v>
      </c>
      <c r="I15" s="8">
        <f t="shared" si="16"/>
        <v>80</v>
      </c>
      <c r="J15" s="14">
        <f t="shared" si="17"/>
        <v>460.00000000000068</v>
      </c>
      <c r="K15" s="14">
        <f t="shared" si="5"/>
        <v>36800.000000000058</v>
      </c>
      <c r="L15" s="15">
        <f t="shared" si="18"/>
        <v>4830</v>
      </c>
      <c r="M15" s="16">
        <f t="shared" ref="M15:O15" si="24">M11</f>
        <v>0.9</v>
      </c>
      <c r="N15" s="9">
        <f t="shared" si="24"/>
        <v>7.5</v>
      </c>
      <c r="O15" s="16">
        <f t="shared" si="24"/>
        <v>0.05</v>
      </c>
      <c r="P15" s="17">
        <f t="shared" si="20"/>
        <v>246.71052631578914</v>
      </c>
      <c r="Q15" s="17">
        <f t="shared" si="21"/>
        <v>19736.842105263131</v>
      </c>
      <c r="R15" s="18">
        <f t="shared" si="9"/>
        <v>56536.842105263189</v>
      </c>
    </row>
    <row r="16" spans="1:19" x14ac:dyDescent="0.25">
      <c r="A16" s="13">
        <v>39</v>
      </c>
      <c r="B16" s="8">
        <f t="shared" si="10"/>
        <v>0.14000000000000001</v>
      </c>
      <c r="C16" s="14">
        <f t="shared" si="11"/>
        <v>278.57142857142856</v>
      </c>
      <c r="D16" s="14">
        <f t="shared" si="12"/>
        <v>450</v>
      </c>
      <c r="E16" s="15">
        <f t="shared" si="1"/>
        <v>300</v>
      </c>
      <c r="F16" s="14">
        <f t="shared" si="13"/>
        <v>21.428571428571445</v>
      </c>
      <c r="G16" s="8">
        <f t="shared" si="14"/>
        <v>115</v>
      </c>
      <c r="H16" s="5">
        <f t="shared" si="15"/>
        <v>16.100000000000001</v>
      </c>
      <c r="I16" s="8">
        <f t="shared" si="16"/>
        <v>80</v>
      </c>
      <c r="J16" s="14">
        <f t="shared" si="17"/>
        <v>345.00000000000028</v>
      </c>
      <c r="K16" s="14">
        <f t="shared" si="5"/>
        <v>27600.000000000022</v>
      </c>
      <c r="L16" s="15">
        <f t="shared" si="18"/>
        <v>4830</v>
      </c>
      <c r="M16" s="16">
        <f t="shared" ref="M16:O16" si="25">M12</f>
        <v>0.9</v>
      </c>
      <c r="N16" s="9">
        <f t="shared" si="25"/>
        <v>7.5</v>
      </c>
      <c r="O16" s="16">
        <f t="shared" si="25"/>
        <v>0.05</v>
      </c>
      <c r="P16" s="17">
        <f t="shared" si="20"/>
        <v>246.71052631578914</v>
      </c>
      <c r="Q16" s="17">
        <f t="shared" si="21"/>
        <v>19736.842105263131</v>
      </c>
      <c r="R16" s="18">
        <f t="shared" si="9"/>
        <v>47336.842105263153</v>
      </c>
    </row>
    <row r="17" spans="1:18" x14ac:dyDescent="0.25">
      <c r="A17" s="13">
        <v>40</v>
      </c>
      <c r="B17" s="8">
        <f t="shared" si="10"/>
        <v>0.14000000000000001</v>
      </c>
      <c r="C17" s="14">
        <f t="shared" si="11"/>
        <v>285.71428571428567</v>
      </c>
      <c r="D17" s="14">
        <f t="shared" si="12"/>
        <v>450</v>
      </c>
      <c r="E17" s="15">
        <f t="shared" si="1"/>
        <v>300</v>
      </c>
      <c r="F17" s="14">
        <f t="shared" si="13"/>
        <v>14.285714285714334</v>
      </c>
      <c r="G17" s="8">
        <f t="shared" si="14"/>
        <v>115</v>
      </c>
      <c r="H17" s="5">
        <f t="shared" si="15"/>
        <v>16.100000000000001</v>
      </c>
      <c r="I17" s="8">
        <f t="shared" si="16"/>
        <v>80</v>
      </c>
      <c r="J17" s="14">
        <f t="shared" si="17"/>
        <v>230.0000000000008</v>
      </c>
      <c r="K17" s="14">
        <f t="shared" si="5"/>
        <v>18400.000000000065</v>
      </c>
      <c r="L17" s="15">
        <f t="shared" si="18"/>
        <v>4830</v>
      </c>
      <c r="M17" s="16">
        <f t="shared" ref="M17:O17" si="26">M13</f>
        <v>0.9</v>
      </c>
      <c r="N17" s="9">
        <f t="shared" si="26"/>
        <v>7.5</v>
      </c>
      <c r="O17" s="16">
        <f t="shared" si="26"/>
        <v>0.05</v>
      </c>
      <c r="P17" s="17">
        <f t="shared" si="20"/>
        <v>246.71052631578914</v>
      </c>
      <c r="Q17" s="17">
        <f t="shared" si="21"/>
        <v>19736.842105263131</v>
      </c>
      <c r="R17" s="18">
        <f t="shared" si="9"/>
        <v>38136.842105263197</v>
      </c>
    </row>
    <row r="18" spans="1:18" x14ac:dyDescent="0.25">
      <c r="A18" s="13">
        <v>41</v>
      </c>
      <c r="B18" s="8">
        <f t="shared" si="10"/>
        <v>0.14000000000000001</v>
      </c>
      <c r="C18" s="14">
        <f t="shared" si="11"/>
        <v>292.85714285714283</v>
      </c>
      <c r="D18" s="14">
        <f t="shared" si="12"/>
        <v>450</v>
      </c>
      <c r="E18" s="15">
        <f t="shared" si="1"/>
        <v>300</v>
      </c>
      <c r="F18" s="14">
        <f t="shared" si="13"/>
        <v>7.1428571428571672</v>
      </c>
      <c r="G18" s="8">
        <f t="shared" si="14"/>
        <v>115</v>
      </c>
      <c r="H18" s="5">
        <f t="shared" si="15"/>
        <v>16.100000000000001</v>
      </c>
      <c r="I18" s="8">
        <f t="shared" si="16"/>
        <v>80</v>
      </c>
      <c r="J18" s="14">
        <f t="shared" si="17"/>
        <v>115.0000000000004</v>
      </c>
      <c r="K18" s="14">
        <f t="shared" si="5"/>
        <v>9200.0000000000327</v>
      </c>
      <c r="L18" s="15">
        <f t="shared" si="18"/>
        <v>4830</v>
      </c>
      <c r="M18" s="16">
        <f t="shared" ref="M18:O18" si="27">M14</f>
        <v>0.9</v>
      </c>
      <c r="N18" s="9">
        <f t="shared" si="27"/>
        <v>7.5</v>
      </c>
      <c r="O18" s="16">
        <f t="shared" si="27"/>
        <v>0.05</v>
      </c>
      <c r="P18" s="17">
        <f t="shared" si="20"/>
        <v>246.71052631578914</v>
      </c>
      <c r="Q18" s="17">
        <f t="shared" si="21"/>
        <v>19736.842105263131</v>
      </c>
      <c r="R18" s="18">
        <f t="shared" si="9"/>
        <v>28936.842105263164</v>
      </c>
    </row>
    <row r="19" spans="1:18" x14ac:dyDescent="0.25">
      <c r="A19" s="13">
        <v>42</v>
      </c>
      <c r="B19" s="8">
        <f t="shared" si="10"/>
        <v>0.14000000000000001</v>
      </c>
      <c r="C19" s="14">
        <f t="shared" si="11"/>
        <v>299.99999999999994</v>
      </c>
      <c r="D19" s="14">
        <f t="shared" si="12"/>
        <v>450</v>
      </c>
      <c r="E19" s="15">
        <f t="shared" si="1"/>
        <v>300</v>
      </c>
      <c r="F19" s="14">
        <f t="shared" si="13"/>
        <v>0</v>
      </c>
      <c r="G19" s="8">
        <f t="shared" si="14"/>
        <v>115</v>
      </c>
      <c r="H19" s="5">
        <f t="shared" si="15"/>
        <v>16.100000000000001</v>
      </c>
      <c r="I19" s="8">
        <f t="shared" si="16"/>
        <v>80</v>
      </c>
      <c r="J19" s="14">
        <f t="shared" si="17"/>
        <v>0</v>
      </c>
      <c r="K19" s="14">
        <f t="shared" si="5"/>
        <v>0</v>
      </c>
      <c r="L19" s="15">
        <f t="shared" si="18"/>
        <v>4830</v>
      </c>
      <c r="M19" s="16">
        <f t="shared" ref="M19:O19" si="28">M15</f>
        <v>0.9</v>
      </c>
      <c r="N19" s="9">
        <f t="shared" si="28"/>
        <v>7.5</v>
      </c>
      <c r="O19" s="16">
        <f t="shared" si="28"/>
        <v>0.05</v>
      </c>
      <c r="P19" s="17">
        <f t="shared" si="20"/>
        <v>246.71052631578914</v>
      </c>
      <c r="Q19" s="17">
        <f t="shared" si="21"/>
        <v>19736.842105263131</v>
      </c>
      <c r="R19" s="18">
        <f t="shared" si="9"/>
        <v>19736.842105263131</v>
      </c>
    </row>
    <row r="20" spans="1:18" x14ac:dyDescent="0.25">
      <c r="A20" s="13">
        <v>43</v>
      </c>
      <c r="B20" s="8">
        <f t="shared" si="10"/>
        <v>0.14000000000000001</v>
      </c>
      <c r="C20" s="14">
        <f t="shared" si="11"/>
        <v>307.14285714285711</v>
      </c>
      <c r="D20" s="14">
        <f t="shared" si="12"/>
        <v>450</v>
      </c>
      <c r="E20" s="15">
        <f t="shared" si="1"/>
        <v>300</v>
      </c>
      <c r="F20" s="14">
        <f t="shared" si="13"/>
        <v>-7.1428571428571104</v>
      </c>
      <c r="G20" s="8">
        <f t="shared" si="14"/>
        <v>115</v>
      </c>
      <c r="H20" s="5">
        <f t="shared" si="15"/>
        <v>16.100000000000001</v>
      </c>
      <c r="I20" s="8">
        <f t="shared" si="16"/>
        <v>80</v>
      </c>
      <c r="J20" s="14">
        <f t="shared" si="17"/>
        <v>-114.99999999999949</v>
      </c>
      <c r="K20" s="14">
        <f t="shared" si="5"/>
        <v>-9199.99999999996</v>
      </c>
      <c r="L20" s="15">
        <f t="shared" si="18"/>
        <v>4830</v>
      </c>
      <c r="M20" s="16">
        <f t="shared" ref="M20:O20" si="29">M16</f>
        <v>0.9</v>
      </c>
      <c r="N20" s="9">
        <f t="shared" si="29"/>
        <v>7.5</v>
      </c>
      <c r="O20" s="16">
        <f t="shared" si="29"/>
        <v>0.05</v>
      </c>
      <c r="P20" s="17">
        <f t="shared" si="20"/>
        <v>246.71052631578914</v>
      </c>
      <c r="Q20" s="17">
        <f t="shared" si="21"/>
        <v>19736.842105263131</v>
      </c>
      <c r="R20" s="18">
        <f t="shared" si="9"/>
        <v>10536.842105263171</v>
      </c>
    </row>
    <row r="21" spans="1:18" x14ac:dyDescent="0.25">
      <c r="A21" s="13">
        <v>44</v>
      </c>
      <c r="B21" s="8">
        <f t="shared" si="10"/>
        <v>0.14000000000000001</v>
      </c>
      <c r="C21" s="14">
        <f t="shared" si="11"/>
        <v>314.28571428571428</v>
      </c>
      <c r="D21" s="14">
        <f t="shared" si="12"/>
        <v>450</v>
      </c>
      <c r="E21" s="15">
        <f t="shared" si="1"/>
        <v>300</v>
      </c>
      <c r="F21" s="14">
        <f t="shared" si="13"/>
        <v>-14.285714285714278</v>
      </c>
      <c r="G21" s="8">
        <f t="shared" si="14"/>
        <v>115</v>
      </c>
      <c r="H21" s="5">
        <f t="shared" si="15"/>
        <v>16.100000000000001</v>
      </c>
      <c r="I21" s="8">
        <f t="shared" si="16"/>
        <v>80</v>
      </c>
      <c r="J21" s="14">
        <f t="shared" si="17"/>
        <v>-229.99999999999989</v>
      </c>
      <c r="K21" s="14">
        <f t="shared" si="5"/>
        <v>-18399.999999999993</v>
      </c>
      <c r="L21" s="15">
        <f t="shared" si="18"/>
        <v>4830</v>
      </c>
      <c r="M21" s="16">
        <f t="shared" ref="M21:O21" si="30">M17</f>
        <v>0.9</v>
      </c>
      <c r="N21" s="9">
        <f t="shared" si="30"/>
        <v>7.5</v>
      </c>
      <c r="O21" s="16">
        <f t="shared" si="30"/>
        <v>0.05</v>
      </c>
      <c r="P21" s="17">
        <f t="shared" si="20"/>
        <v>246.71052631578914</v>
      </c>
      <c r="Q21" s="17">
        <f t="shared" si="21"/>
        <v>19736.842105263131</v>
      </c>
      <c r="R21" s="18">
        <f t="shared" si="9"/>
        <v>1336.8421052631384</v>
      </c>
    </row>
    <row r="22" spans="1:18" x14ac:dyDescent="0.25">
      <c r="A22" s="13">
        <v>45</v>
      </c>
      <c r="B22" s="8">
        <f t="shared" si="10"/>
        <v>0.14000000000000001</v>
      </c>
      <c r="C22" s="14">
        <f t="shared" si="11"/>
        <v>321.42857142857139</v>
      </c>
      <c r="D22" s="14">
        <f t="shared" si="12"/>
        <v>450</v>
      </c>
      <c r="E22" s="15">
        <f t="shared" si="1"/>
        <v>300</v>
      </c>
      <c r="F22" s="14">
        <f t="shared" si="13"/>
        <v>-21.428571428571388</v>
      </c>
      <c r="G22" s="8">
        <f t="shared" si="14"/>
        <v>115</v>
      </c>
      <c r="H22" s="5">
        <f t="shared" si="15"/>
        <v>16.100000000000001</v>
      </c>
      <c r="I22" s="8">
        <f t="shared" si="16"/>
        <v>80</v>
      </c>
      <c r="J22" s="14">
        <f t="shared" si="17"/>
        <v>-344.99999999999937</v>
      </c>
      <c r="K22" s="14">
        <f t="shared" si="5"/>
        <v>-27599.999999999949</v>
      </c>
      <c r="L22" s="15">
        <f t="shared" si="18"/>
        <v>4830</v>
      </c>
      <c r="M22" s="16">
        <f t="shared" ref="M22:O22" si="31">M18</f>
        <v>0.9</v>
      </c>
      <c r="N22" s="9">
        <f t="shared" si="31"/>
        <v>7.5</v>
      </c>
      <c r="O22" s="16">
        <f t="shared" si="31"/>
        <v>0.05</v>
      </c>
      <c r="P22" s="17">
        <f t="shared" si="20"/>
        <v>246.71052631578914</v>
      </c>
      <c r="Q22" s="17">
        <f t="shared" si="21"/>
        <v>19736.842105263131</v>
      </c>
      <c r="R22" s="18">
        <f t="shared" si="9"/>
        <v>-7863.157894736818</v>
      </c>
    </row>
    <row r="23" spans="1:18" x14ac:dyDescent="0.25">
      <c r="R23" s="2"/>
    </row>
    <row r="25" spans="1:18" ht="18.75" x14ac:dyDescent="0.3">
      <c r="A25" s="30" t="s">
        <v>24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8" ht="60" x14ac:dyDescent="0.25">
      <c r="A26" s="31" t="s">
        <v>20</v>
      </c>
      <c r="B26" s="26"/>
      <c r="C26" s="27" t="s">
        <v>19</v>
      </c>
      <c r="D26" s="26"/>
      <c r="E26" s="27" t="s">
        <v>18</v>
      </c>
      <c r="F26" s="26"/>
      <c r="G26" s="27" t="s">
        <v>15</v>
      </c>
      <c r="H26" s="26"/>
      <c r="I26" s="25" t="s">
        <v>22</v>
      </c>
      <c r="J26" s="31" t="s">
        <v>23</v>
      </c>
    </row>
    <row r="27" spans="1:18" x14ac:dyDescent="0.25">
      <c r="A27" s="32"/>
      <c r="B27" s="28"/>
      <c r="C27" s="28"/>
      <c r="D27" s="28"/>
      <c r="E27" s="28"/>
      <c r="F27" s="28"/>
      <c r="G27" s="28"/>
      <c r="H27" s="28"/>
      <c r="I27" s="12"/>
      <c r="J27" s="32"/>
    </row>
    <row r="28" spans="1:18" x14ac:dyDescent="0.25">
      <c r="A28" s="33">
        <v>40000</v>
      </c>
      <c r="B28" s="28"/>
      <c r="C28" s="34">
        <v>7.4</v>
      </c>
      <c r="D28" s="28"/>
      <c r="E28" s="35">
        <v>0.9</v>
      </c>
      <c r="F28" s="28"/>
      <c r="G28" s="35">
        <v>0.05</v>
      </c>
      <c r="H28" s="28"/>
      <c r="I28" s="37">
        <f>A28*C28/(E28+G28)-A28*C28</f>
        <v>15578.94736842101</v>
      </c>
      <c r="J28" s="38">
        <f>A28*C28+I28</f>
        <v>311578.94736842101</v>
      </c>
    </row>
    <row r="29" spans="1:18" x14ac:dyDescent="0.25">
      <c r="A29" s="33">
        <v>50000</v>
      </c>
      <c r="B29" s="28"/>
      <c r="C29" s="29">
        <f>C28</f>
        <v>7.4</v>
      </c>
      <c r="D29" s="28"/>
      <c r="E29" s="36">
        <f>E28</f>
        <v>0.9</v>
      </c>
      <c r="F29" s="28"/>
      <c r="G29" s="36">
        <f>G28</f>
        <v>0.05</v>
      </c>
      <c r="H29" s="28"/>
      <c r="I29" s="37">
        <f t="shared" ref="I29:I49" si="32">A29*C29/(E29+G29)-A29*C29</f>
        <v>19473.684210526291</v>
      </c>
      <c r="J29" s="38">
        <f t="shared" ref="J29:J49" si="33">A29*C29+I29</f>
        <v>389473.68421052629</v>
      </c>
    </row>
    <row r="30" spans="1:18" x14ac:dyDescent="0.25">
      <c r="A30" s="33">
        <v>55000</v>
      </c>
      <c r="B30" s="28"/>
      <c r="C30" s="29">
        <f>C28</f>
        <v>7.4</v>
      </c>
      <c r="D30" s="28"/>
      <c r="E30" s="36">
        <f>E28</f>
        <v>0.9</v>
      </c>
      <c r="F30" s="28"/>
      <c r="G30" s="36">
        <f>G28</f>
        <v>0.05</v>
      </c>
      <c r="H30" s="28"/>
      <c r="I30" s="37">
        <f t="shared" si="32"/>
        <v>21421.052631578932</v>
      </c>
      <c r="J30" s="38">
        <f t="shared" si="33"/>
        <v>428421.05263157893</v>
      </c>
    </row>
    <row r="31" spans="1:18" x14ac:dyDescent="0.25">
      <c r="A31" s="33">
        <v>60000</v>
      </c>
      <c r="B31" s="28"/>
      <c r="C31" s="29">
        <f>C28</f>
        <v>7.4</v>
      </c>
      <c r="D31" s="28"/>
      <c r="E31" s="36">
        <f>E28</f>
        <v>0.9</v>
      </c>
      <c r="F31" s="28"/>
      <c r="G31" s="36">
        <f>G28</f>
        <v>0.05</v>
      </c>
      <c r="H31" s="28"/>
      <c r="I31" s="37">
        <f t="shared" si="32"/>
        <v>23368.421052631573</v>
      </c>
      <c r="J31" s="38">
        <f t="shared" si="33"/>
        <v>467368.42105263157</v>
      </c>
    </row>
    <row r="32" spans="1:18" x14ac:dyDescent="0.25">
      <c r="A32" s="33">
        <v>65000</v>
      </c>
      <c r="B32" s="28"/>
      <c r="C32" s="29">
        <f>C28</f>
        <v>7.4</v>
      </c>
      <c r="D32" s="28"/>
      <c r="E32" s="36">
        <f>E28</f>
        <v>0.9</v>
      </c>
      <c r="F32" s="28"/>
      <c r="G32" s="36">
        <f>G28</f>
        <v>0.05</v>
      </c>
      <c r="H32" s="28"/>
      <c r="I32" s="37">
        <f t="shared" si="32"/>
        <v>25315.789473684155</v>
      </c>
      <c r="J32" s="38">
        <f t="shared" si="33"/>
        <v>506315.78947368416</v>
      </c>
    </row>
    <row r="33" spans="1:10" x14ac:dyDescent="0.25">
      <c r="A33" s="33">
        <v>70000</v>
      </c>
      <c r="B33" s="28"/>
      <c r="C33" s="29">
        <f>C28</f>
        <v>7.4</v>
      </c>
      <c r="D33" s="28"/>
      <c r="E33" s="36">
        <f>E28</f>
        <v>0.9</v>
      </c>
      <c r="F33" s="28"/>
      <c r="G33" s="36">
        <f>G28</f>
        <v>0.05</v>
      </c>
      <c r="H33" s="28"/>
      <c r="I33" s="37">
        <f t="shared" si="32"/>
        <v>27263.157894736854</v>
      </c>
      <c r="J33" s="38">
        <f t="shared" si="33"/>
        <v>545263.15789473685</v>
      </c>
    </row>
    <row r="34" spans="1:10" x14ac:dyDescent="0.25">
      <c r="A34" s="33">
        <v>75000</v>
      </c>
      <c r="B34" s="28"/>
      <c r="C34" s="29">
        <f>C28</f>
        <v>7.4</v>
      </c>
      <c r="D34" s="28"/>
      <c r="E34" s="36">
        <f>E28</f>
        <v>0.9</v>
      </c>
      <c r="F34" s="28"/>
      <c r="G34" s="36">
        <f>G28</f>
        <v>0.05</v>
      </c>
      <c r="H34" s="28"/>
      <c r="I34" s="37">
        <f t="shared" si="32"/>
        <v>29210.526315789437</v>
      </c>
      <c r="J34" s="38">
        <f t="shared" si="33"/>
        <v>584210.52631578944</v>
      </c>
    </row>
    <row r="35" spans="1:10" x14ac:dyDescent="0.25">
      <c r="A35" s="33">
        <v>80000</v>
      </c>
      <c r="B35" s="28"/>
      <c r="C35" s="29">
        <f>C28</f>
        <v>7.4</v>
      </c>
      <c r="D35" s="28"/>
      <c r="E35" s="36">
        <f>E28</f>
        <v>0.9</v>
      </c>
      <c r="F35" s="28"/>
      <c r="G35" s="36">
        <f>G28</f>
        <v>0.05</v>
      </c>
      <c r="H35" s="28"/>
      <c r="I35" s="37">
        <f t="shared" si="32"/>
        <v>31157.894736842019</v>
      </c>
      <c r="J35" s="38">
        <f t="shared" si="33"/>
        <v>623157.89473684202</v>
      </c>
    </row>
    <row r="36" spans="1:10" x14ac:dyDescent="0.25">
      <c r="A36" s="33">
        <v>85000</v>
      </c>
      <c r="B36" s="28"/>
      <c r="C36" s="29">
        <f>C28</f>
        <v>7.4</v>
      </c>
      <c r="D36" s="28"/>
      <c r="E36" s="36">
        <f>E28</f>
        <v>0.9</v>
      </c>
      <c r="F36" s="28"/>
      <c r="G36" s="36">
        <f>G28</f>
        <v>0.05</v>
      </c>
      <c r="H36" s="28"/>
      <c r="I36" s="37">
        <f t="shared" si="32"/>
        <v>33105.263157894718</v>
      </c>
      <c r="J36" s="38">
        <f t="shared" si="33"/>
        <v>662105.26315789472</v>
      </c>
    </row>
    <row r="37" spans="1:10" x14ac:dyDescent="0.25">
      <c r="A37" s="33">
        <v>90000</v>
      </c>
      <c r="B37" s="28"/>
      <c r="C37" s="29">
        <f>C28</f>
        <v>7.4</v>
      </c>
      <c r="D37" s="28"/>
      <c r="E37" s="36">
        <f>E28</f>
        <v>0.9</v>
      </c>
      <c r="F37" s="28"/>
      <c r="G37" s="36">
        <f>G28</f>
        <v>0.05</v>
      </c>
      <c r="H37" s="28"/>
      <c r="I37" s="37">
        <f t="shared" si="32"/>
        <v>35052.631578947301</v>
      </c>
      <c r="J37" s="38">
        <f t="shared" si="33"/>
        <v>701052.6315789473</v>
      </c>
    </row>
    <row r="38" spans="1:10" x14ac:dyDescent="0.25">
      <c r="A38" s="33">
        <v>95000</v>
      </c>
      <c r="B38" s="28"/>
      <c r="C38" s="29">
        <f>C28</f>
        <v>7.4</v>
      </c>
      <c r="D38" s="28"/>
      <c r="E38" s="36">
        <f>E28</f>
        <v>0.9</v>
      </c>
      <c r="F38" s="28"/>
      <c r="G38" s="36">
        <f>G28</f>
        <v>0.05</v>
      </c>
      <c r="H38" s="28"/>
      <c r="I38" s="37">
        <f t="shared" si="32"/>
        <v>37000</v>
      </c>
      <c r="J38" s="38">
        <f t="shared" si="33"/>
        <v>740000</v>
      </c>
    </row>
    <row r="39" spans="1:10" x14ac:dyDescent="0.25">
      <c r="A39" s="33">
        <v>100000</v>
      </c>
      <c r="B39" s="28"/>
      <c r="C39" s="29">
        <f>C28</f>
        <v>7.4</v>
      </c>
      <c r="D39" s="28"/>
      <c r="E39" s="36">
        <f>E28</f>
        <v>0.9</v>
      </c>
      <c r="F39" s="28"/>
      <c r="G39" s="36">
        <f>G28</f>
        <v>0.05</v>
      </c>
      <c r="H39" s="28"/>
      <c r="I39" s="37">
        <f t="shared" si="32"/>
        <v>38947.368421052583</v>
      </c>
      <c r="J39" s="38">
        <f t="shared" si="33"/>
        <v>778947.36842105258</v>
      </c>
    </row>
    <row r="40" spans="1:10" x14ac:dyDescent="0.25">
      <c r="A40" s="33">
        <v>105000</v>
      </c>
      <c r="B40" s="28"/>
      <c r="C40" s="29">
        <f>C28</f>
        <v>7.4</v>
      </c>
      <c r="D40" s="28"/>
      <c r="E40" s="36">
        <f>E28</f>
        <v>0.9</v>
      </c>
      <c r="F40" s="28"/>
      <c r="G40" s="36">
        <f>G28</f>
        <v>0.05</v>
      </c>
      <c r="H40" s="28"/>
      <c r="I40" s="37">
        <f t="shared" si="32"/>
        <v>40894.736842105165</v>
      </c>
      <c r="J40" s="38">
        <f t="shared" si="33"/>
        <v>817894.73684210517</v>
      </c>
    </row>
    <row r="41" spans="1:10" x14ac:dyDescent="0.25">
      <c r="A41" s="33">
        <v>110000</v>
      </c>
      <c r="B41" s="28"/>
      <c r="C41" s="29">
        <f>C28</f>
        <v>7.4</v>
      </c>
      <c r="D41" s="28"/>
      <c r="E41" s="36">
        <f>E28</f>
        <v>0.9</v>
      </c>
      <c r="F41" s="28"/>
      <c r="G41" s="36">
        <f>G28</f>
        <v>0.05</v>
      </c>
      <c r="H41" s="28"/>
      <c r="I41" s="37">
        <f t="shared" si="32"/>
        <v>42842.105263157864</v>
      </c>
      <c r="J41" s="38">
        <f t="shared" si="33"/>
        <v>856842.10526315786</v>
      </c>
    </row>
    <row r="42" spans="1:10" x14ac:dyDescent="0.25">
      <c r="A42" s="33">
        <v>115000</v>
      </c>
      <c r="B42" s="28"/>
      <c r="C42" s="29">
        <f>C28</f>
        <v>7.4</v>
      </c>
      <c r="D42" s="28"/>
      <c r="E42" s="36">
        <f>E28</f>
        <v>0.9</v>
      </c>
      <c r="F42" s="28"/>
      <c r="G42" s="36">
        <f>G28</f>
        <v>0.05</v>
      </c>
      <c r="H42" s="28"/>
      <c r="I42" s="37">
        <f t="shared" si="32"/>
        <v>44789.473684210447</v>
      </c>
      <c r="J42" s="38">
        <f t="shared" si="33"/>
        <v>895789.47368421045</v>
      </c>
    </row>
    <row r="43" spans="1:10" x14ac:dyDescent="0.25">
      <c r="A43" s="33">
        <v>120000</v>
      </c>
      <c r="B43" s="28"/>
      <c r="C43" s="29">
        <f>C29</f>
        <v>7.4</v>
      </c>
      <c r="D43" s="28"/>
      <c r="E43" s="36">
        <f>E28</f>
        <v>0.9</v>
      </c>
      <c r="F43" s="28"/>
      <c r="G43" s="36">
        <f>G28</f>
        <v>0.05</v>
      </c>
      <c r="H43" s="28"/>
      <c r="I43" s="37">
        <f t="shared" si="32"/>
        <v>46736.842105263146</v>
      </c>
      <c r="J43" s="38">
        <f t="shared" si="33"/>
        <v>934736.84210526315</v>
      </c>
    </row>
    <row r="44" spans="1:10" x14ac:dyDescent="0.25">
      <c r="A44" s="33">
        <v>125000</v>
      </c>
      <c r="B44" s="28"/>
      <c r="C44" s="29">
        <f>C30</f>
        <v>7.4</v>
      </c>
      <c r="D44" s="28"/>
      <c r="E44" s="36">
        <f>E28</f>
        <v>0.9</v>
      </c>
      <c r="F44" s="28"/>
      <c r="G44" s="36">
        <f>G28</f>
        <v>0.05</v>
      </c>
      <c r="H44" s="28"/>
      <c r="I44" s="37">
        <f t="shared" si="32"/>
        <v>48684.210526315728</v>
      </c>
      <c r="J44" s="38">
        <f t="shared" si="33"/>
        <v>973684.21052631573</v>
      </c>
    </row>
    <row r="45" spans="1:10" x14ac:dyDescent="0.25">
      <c r="A45" s="33">
        <v>130000</v>
      </c>
      <c r="B45" s="28"/>
      <c r="C45" s="29">
        <f>C31</f>
        <v>7.4</v>
      </c>
      <c r="D45" s="28"/>
      <c r="E45" s="36">
        <f>E28</f>
        <v>0.9</v>
      </c>
      <c r="F45" s="28"/>
      <c r="G45" s="36">
        <f>G28</f>
        <v>0.05</v>
      </c>
      <c r="H45" s="28"/>
      <c r="I45" s="37">
        <f t="shared" si="32"/>
        <v>50631.578947368311</v>
      </c>
      <c r="J45" s="38">
        <f t="shared" si="33"/>
        <v>1012631.5789473683</v>
      </c>
    </row>
    <row r="46" spans="1:10" x14ac:dyDescent="0.25">
      <c r="A46" s="33">
        <v>135000</v>
      </c>
      <c r="B46" s="28"/>
      <c r="C46" s="29">
        <f>C32</f>
        <v>7.4</v>
      </c>
      <c r="D46" s="28"/>
      <c r="E46" s="36">
        <f>E28</f>
        <v>0.9</v>
      </c>
      <c r="F46" s="28"/>
      <c r="G46" s="36">
        <f>G28</f>
        <v>0.05</v>
      </c>
      <c r="H46" s="28"/>
      <c r="I46" s="37">
        <f t="shared" si="32"/>
        <v>52578.947368420893</v>
      </c>
      <c r="J46" s="38">
        <f t="shared" si="33"/>
        <v>1051578.9473684209</v>
      </c>
    </row>
    <row r="47" spans="1:10" x14ac:dyDescent="0.25">
      <c r="A47" s="33">
        <v>140000</v>
      </c>
      <c r="B47" s="28"/>
      <c r="C47" s="29">
        <f>C33</f>
        <v>7.4</v>
      </c>
      <c r="D47" s="28"/>
      <c r="E47" s="36">
        <f>E28</f>
        <v>0.9</v>
      </c>
      <c r="F47" s="28"/>
      <c r="G47" s="36">
        <f>G28</f>
        <v>0.05</v>
      </c>
      <c r="H47" s="28"/>
      <c r="I47" s="37">
        <f t="shared" si="32"/>
        <v>54526.315789473709</v>
      </c>
      <c r="J47" s="38">
        <f t="shared" si="33"/>
        <v>1090526.3157894737</v>
      </c>
    </row>
    <row r="48" spans="1:10" x14ac:dyDescent="0.25">
      <c r="A48" s="33">
        <v>145000</v>
      </c>
      <c r="B48" s="28"/>
      <c r="C48" s="29">
        <f>C34</f>
        <v>7.4</v>
      </c>
      <c r="D48" s="28"/>
      <c r="E48" s="36">
        <f>E28</f>
        <v>0.9</v>
      </c>
      <c r="F48" s="28"/>
      <c r="G48" s="36">
        <f>G28</f>
        <v>0.05</v>
      </c>
      <c r="H48" s="28"/>
      <c r="I48" s="37">
        <f t="shared" si="32"/>
        <v>56473.684210526291</v>
      </c>
      <c r="J48" s="38">
        <f t="shared" si="33"/>
        <v>1129473.6842105263</v>
      </c>
    </row>
    <row r="49" spans="1:10" x14ac:dyDescent="0.25">
      <c r="A49" s="33">
        <v>150000</v>
      </c>
      <c r="B49" s="28"/>
      <c r="C49" s="29">
        <f>C35</f>
        <v>7.4</v>
      </c>
      <c r="D49" s="28"/>
      <c r="E49" s="36">
        <f>E28</f>
        <v>0.9</v>
      </c>
      <c r="F49" s="28"/>
      <c r="G49" s="36">
        <f>G28</f>
        <v>0.05</v>
      </c>
      <c r="H49" s="28"/>
      <c r="I49" s="37">
        <f t="shared" si="32"/>
        <v>58421.052631578874</v>
      </c>
      <c r="J49" s="38">
        <f t="shared" si="33"/>
        <v>1168421.0526315789</v>
      </c>
    </row>
    <row r="50" spans="1:10" x14ac:dyDescent="0.25">
      <c r="G50" s="24"/>
    </row>
  </sheetData>
  <sheetProtection sheet="1" objects="1" scenarios="1" selectLockedCells="1"/>
  <mergeCells count="2">
    <mergeCell ref="B2:P2"/>
    <mergeCell ref="A25:J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Rickards</dc:creator>
  <cp:lastModifiedBy>Mark Rickards</cp:lastModifiedBy>
  <dcterms:created xsi:type="dcterms:W3CDTF">2021-06-29T05:15:33Z</dcterms:created>
  <dcterms:modified xsi:type="dcterms:W3CDTF">2021-07-02T00:28:13Z</dcterms:modified>
</cp:coreProperties>
</file>